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rr2\Desktop\年末調整\+総括\"/>
    </mc:Choice>
  </mc:AlternateContent>
  <xr:revisionPtr revIDLastSave="0" documentId="13_ncr:1_{9DE583CB-F400-4486-94A0-D784887C6E3D}" xr6:coauthVersionLast="47" xr6:coauthVersionMax="47" xr10:uidLastSave="{00000000-0000-0000-0000-000000000000}"/>
  <bookViews>
    <workbookView xWindow="1560" yWindow="735" windowWidth="23880" windowHeight="11115" xr2:uid="{563E6204-2311-4C76-977A-893291AB24DA}"/>
  </bookViews>
  <sheets>
    <sheet name="so-data" sheetId="1" r:id="rId1"/>
    <sheet name="so+ki" sheetId="3" r:id="rId2"/>
    <sheet name="→別々" sheetId="6" r:id="rId3"/>
    <sheet name="so" sheetId="5" r:id="rId4"/>
    <sheet name="ki" sheetId="4" r:id="rId5"/>
  </sheets>
  <definedNames>
    <definedName name="_xlnm.Print_Area" localSheetId="4">ki!$A$2:$BD$46</definedName>
    <definedName name="_xlnm.Print_Area" localSheetId="3">so!$A$3:$BR$49</definedName>
    <definedName name="_xlnm.Print_Area" localSheetId="1">'so+ki'!$A$3:$BR$47</definedName>
  </definedNames>
  <calcPr calcId="191029"/>
</workbook>
</file>

<file path=xl/calcChain.xml><?xml version="1.0" encoding="utf-8"?>
<calcChain xmlns="http://schemas.openxmlformats.org/spreadsheetml/2006/main">
  <c r="BH3" i="5" l="1"/>
  <c r="X3" i="5"/>
  <c r="BH3" i="3"/>
  <c r="X3" i="3"/>
  <c r="AI6" i="4"/>
  <c r="F6" i="4"/>
  <c r="AX14" i="4"/>
  <c r="U14" i="4"/>
  <c r="AX13" i="4"/>
  <c r="U13" i="4"/>
  <c r="AX12" i="4"/>
  <c r="U12" i="4"/>
  <c r="AX11" i="4"/>
  <c r="U11" i="4"/>
  <c r="U15" i="4" s="1"/>
  <c r="AX10" i="4"/>
  <c r="AX15" i="4" s="1"/>
  <c r="U10" i="4"/>
  <c r="AX9" i="4"/>
  <c r="U9" i="4"/>
  <c r="AT5" i="4"/>
  <c r="AI5" i="4"/>
  <c r="AW1" i="4"/>
  <c r="Q5" i="4"/>
  <c r="F5" i="4"/>
  <c r="AR31" i="5"/>
  <c r="H31" i="5"/>
  <c r="AR30" i="5"/>
  <c r="H30" i="5"/>
  <c r="AR29" i="5"/>
  <c r="H29" i="5"/>
  <c r="BJ28" i="5"/>
  <c r="Z28" i="5"/>
  <c r="AR27" i="5"/>
  <c r="H27" i="5"/>
  <c r="BJ26" i="5"/>
  <c r="Z26" i="5"/>
  <c r="AP25" i="5"/>
  <c r="F25" i="5"/>
  <c r="BJ23" i="5"/>
  <c r="Z23" i="5"/>
  <c r="AP22" i="5"/>
  <c r="F22" i="5"/>
  <c r="BJ20" i="5"/>
  <c r="Z20" i="5"/>
  <c r="AP18" i="5"/>
  <c r="F18" i="5"/>
  <c r="BJ17" i="5"/>
  <c r="AQ17" i="5"/>
  <c r="Z17" i="5"/>
  <c r="G17" i="5"/>
  <c r="AP16" i="5"/>
  <c r="F16" i="5"/>
  <c r="BJ14" i="5"/>
  <c r="Z14" i="5"/>
  <c r="BJ11" i="5"/>
  <c r="Z11" i="5"/>
  <c r="AP10" i="5"/>
  <c r="F10" i="5"/>
  <c r="BJ9" i="5"/>
  <c r="AP9" i="5"/>
  <c r="Z9" i="5"/>
  <c r="F9" i="5"/>
  <c r="BB8" i="5"/>
  <c r="BA8" i="5"/>
  <c r="AZ8" i="5"/>
  <c r="AY8" i="5"/>
  <c r="AX8" i="5"/>
  <c r="AW8" i="5"/>
  <c r="AV8" i="5"/>
  <c r="AU8" i="5"/>
  <c r="AT8" i="5"/>
  <c r="AS8" i="5"/>
  <c r="AR8" i="5"/>
  <c r="AQ8" i="5"/>
  <c r="AP8" i="5"/>
  <c r="R8" i="5"/>
  <c r="Q8" i="5"/>
  <c r="P8" i="5"/>
  <c r="O8" i="5"/>
  <c r="N8" i="5"/>
  <c r="M8" i="5"/>
  <c r="L8" i="5"/>
  <c r="K8" i="5"/>
  <c r="J8" i="5"/>
  <c r="I8" i="5"/>
  <c r="H8" i="5"/>
  <c r="G8" i="5"/>
  <c r="F8" i="5"/>
  <c r="AW7" i="5"/>
  <c r="AT7" i="5"/>
  <c r="M7" i="5"/>
  <c r="J7" i="5"/>
  <c r="AY6" i="5"/>
  <c r="AQ6" i="5"/>
  <c r="O6" i="5"/>
  <c r="G6" i="5"/>
  <c r="AU5" i="5"/>
  <c r="AS5" i="5"/>
  <c r="K5" i="5"/>
  <c r="I5" i="5"/>
  <c r="BR1" i="5"/>
  <c r="BQ47" i="3" l="1"/>
  <c r="AG47" i="3"/>
  <c r="BQ46" i="3"/>
  <c r="AG46" i="3"/>
  <c r="BQ45" i="3"/>
  <c r="AG45" i="3"/>
  <c r="BQ44" i="3"/>
  <c r="AG44" i="3"/>
  <c r="V39" i="3" s="1"/>
  <c r="BQ43" i="3"/>
  <c r="AG43" i="3"/>
  <c r="BQ42" i="3"/>
  <c r="AG42" i="3"/>
  <c r="BF39" i="3"/>
  <c r="AR31" i="3"/>
  <c r="H31" i="3"/>
  <c r="AR30" i="3"/>
  <c r="H30" i="3"/>
  <c r="AR29" i="3"/>
  <c r="H29" i="3"/>
  <c r="BJ28" i="3"/>
  <c r="Z28" i="3"/>
  <c r="AR27" i="3"/>
  <c r="H27" i="3"/>
  <c r="BJ26" i="3"/>
  <c r="Z26" i="3"/>
  <c r="AP25" i="3"/>
  <c r="F25" i="3"/>
  <c r="BJ23" i="3"/>
  <c r="Z23" i="3"/>
  <c r="AP22" i="3"/>
  <c r="F22" i="3"/>
  <c r="BJ20" i="3"/>
  <c r="Z20" i="3"/>
  <c r="AP18" i="3"/>
  <c r="F18" i="3"/>
  <c r="BJ17" i="3"/>
  <c r="AQ17" i="3"/>
  <c r="Z17" i="3"/>
  <c r="G17" i="3"/>
  <c r="AP16" i="3"/>
  <c r="F16" i="3"/>
  <c r="BJ14" i="3"/>
  <c r="Z14" i="3"/>
  <c r="BJ11" i="3"/>
  <c r="Z11" i="3"/>
  <c r="AP10" i="3"/>
  <c r="F10" i="3"/>
  <c r="BJ9" i="3"/>
  <c r="AP9" i="3"/>
  <c r="Z9" i="3"/>
  <c r="F9" i="3"/>
  <c r="BB8" i="3"/>
  <c r="BA8" i="3"/>
  <c r="AZ8" i="3"/>
  <c r="AY8" i="3"/>
  <c r="AX8" i="3"/>
  <c r="AW8" i="3"/>
  <c r="AV8" i="3"/>
  <c r="AU8" i="3"/>
  <c r="AT8" i="3"/>
  <c r="AS8" i="3"/>
  <c r="AR8" i="3"/>
  <c r="AQ8" i="3"/>
  <c r="AP8" i="3"/>
  <c r="R8" i="3"/>
  <c r="Q8" i="3"/>
  <c r="P8" i="3"/>
  <c r="O8" i="3"/>
  <c r="N8" i="3"/>
  <c r="M8" i="3"/>
  <c r="L8" i="3"/>
  <c r="K8" i="3"/>
  <c r="J8" i="3"/>
  <c r="I8" i="3"/>
  <c r="H8" i="3"/>
  <c r="G8" i="3"/>
  <c r="F8" i="3"/>
  <c r="AW7" i="3"/>
  <c r="AT7" i="3"/>
  <c r="M7" i="3"/>
  <c r="J7" i="3"/>
  <c r="AY6" i="3"/>
  <c r="AQ6" i="3"/>
  <c r="O6" i="3"/>
  <c r="G6" i="3"/>
  <c r="AU5" i="3"/>
  <c r="AS5" i="3"/>
  <c r="K5" i="3"/>
  <c r="I5" i="3"/>
  <c r="BR1" i="3"/>
  <c r="AE29" i="1" l="1"/>
  <c r="AE31" i="1" s="1"/>
  <c r="AD29" i="1"/>
  <c r="AD31" i="1" s="1"/>
  <c r="Y39" i="1"/>
  <c r="Y40" i="1"/>
  <c r="Y41" i="1"/>
  <c r="Y37" i="1"/>
  <c r="Y38" i="1"/>
  <c r="F8" i="1"/>
  <c r="AR5" i="5" l="1"/>
  <c r="H5" i="5"/>
  <c r="AR5" i="3"/>
  <c r="H5" i="3"/>
  <c r="F10" i="1"/>
  <c r="B3" i="5" s="1"/>
  <c r="AD30" i="1"/>
  <c r="AE30" i="1"/>
  <c r="AE37" i="1"/>
  <c r="AE38" i="1"/>
  <c r="AE36" i="1"/>
  <c r="AE35" i="1"/>
  <c r="AE34" i="1"/>
  <c r="AE33" i="1"/>
  <c r="AD37" i="1"/>
  <c r="AD36" i="1"/>
  <c r="AD35" i="1"/>
  <c r="AD34" i="1"/>
  <c r="AC35" i="1"/>
  <c r="AC34" i="1"/>
  <c r="AC38" i="1"/>
  <c r="AC37" i="1"/>
  <c r="AC36" i="1"/>
  <c r="AC33" i="1"/>
  <c r="AD33" i="1"/>
  <c r="Y10" i="1"/>
  <c r="T43" i="1"/>
  <c r="U43" i="1"/>
  <c r="V43" i="1"/>
  <c r="W43" i="1"/>
  <c r="Y31" i="1"/>
  <c r="Y32" i="1"/>
  <c r="Y33" i="1"/>
  <c r="Y34" i="1"/>
  <c r="Y35" i="1"/>
  <c r="Y36" i="1"/>
  <c r="S43" i="1"/>
  <c r="X43" i="1"/>
  <c r="R43" i="1"/>
  <c r="Y11" i="1"/>
  <c r="Y12" i="1"/>
  <c r="Y13" i="1"/>
  <c r="Y14" i="1"/>
  <c r="Y15" i="1"/>
  <c r="Y16" i="1"/>
  <c r="Y17" i="1"/>
  <c r="Y18" i="1"/>
  <c r="Y19" i="1"/>
  <c r="Y20" i="1"/>
  <c r="Y21" i="1"/>
  <c r="Y22" i="1"/>
  <c r="Y23" i="1"/>
  <c r="Y24" i="1"/>
  <c r="Y25" i="1"/>
  <c r="Y26" i="1"/>
  <c r="Y27" i="1"/>
  <c r="Y28" i="1"/>
  <c r="Y29" i="1"/>
  <c r="Y30" i="1"/>
  <c r="Y42" i="1"/>
  <c r="AD32" i="1"/>
  <c r="AD25" i="1"/>
  <c r="AD38" i="1"/>
  <c r="AD24" i="1"/>
  <c r="AD23" i="1"/>
  <c r="AD21" i="1"/>
  <c r="AE21" i="1"/>
  <c r="AE24" i="1"/>
  <c r="AE25" i="1"/>
  <c r="AD26" i="1"/>
  <c r="AE26" i="1"/>
  <c r="AE32" i="1"/>
  <c r="AE23" i="1"/>
  <c r="AL3" i="3" l="1"/>
  <c r="B3" i="3"/>
  <c r="H7" i="5"/>
  <c r="AR7" i="5"/>
  <c r="H7" i="3"/>
  <c r="AR7" i="3"/>
  <c r="AL3" i="5"/>
  <c r="AE28" i="1"/>
  <c r="AE27" i="1"/>
  <c r="AD28" i="1"/>
  <c r="AD27" i="1"/>
  <c r="AE39" i="1"/>
  <c r="Y43" i="1"/>
  <c r="J26" i="1" s="1"/>
  <c r="E26" i="1" s="1"/>
  <c r="AD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RR</author>
  </authors>
  <commentList>
    <comment ref="E26" authorId="0" shapeId="0" xr:uid="{00000000-0006-0000-0000-000002000000}">
      <text>
        <r>
          <rPr>
            <sz val="9"/>
            <color indexed="81"/>
            <rFont val="MS UI Gothic"/>
            <family val="3"/>
            <charset val="128"/>
          </rPr>
          <t>本年1月1日現在の在職者（前年中の退職者を除く）を記載します。
退職者を含めて提出する場合は、手修正してください。</t>
        </r>
      </text>
    </comment>
  </commentList>
</comments>
</file>

<file path=xl/sharedStrings.xml><?xml version="1.0" encoding="utf-8"?>
<sst xmlns="http://schemas.openxmlformats.org/spreadsheetml/2006/main" count="528" uniqueCount="209">
  <si>
    <t>月</t>
  </si>
  <si>
    <t>年</t>
  </si>
  <si>
    <t>月分から</t>
  </si>
  <si>
    <t>月分まで</t>
  </si>
  <si>
    <t>〒</t>
  </si>
  <si>
    <t>日提出</t>
    <phoneticPr fontId="4"/>
  </si>
  <si>
    <t>（市町村提出用）</t>
    <phoneticPr fontId="4"/>
  </si>
  <si>
    <t>共通DATA</t>
    <rPh sb="0" eb="2">
      <t>キョウツウ</t>
    </rPh>
    <phoneticPr fontId="9"/>
  </si>
  <si>
    <t>給与支払者</t>
  </si>
  <si>
    <t>（フリガナ）</t>
  </si>
  <si>
    <t>電話番号</t>
    <rPh sb="0" eb="2">
      <t>デンワ</t>
    </rPh>
    <rPh sb="2" eb="4">
      <t>バンゴウ</t>
    </rPh>
    <phoneticPr fontId="9"/>
  </si>
  <si>
    <t>氏名</t>
    <rPh sb="0" eb="2">
      <t>シメイ</t>
    </rPh>
    <phoneticPr fontId="9"/>
  </si>
  <si>
    <t>係</t>
    <rPh sb="0" eb="1">
      <t>カカリ</t>
    </rPh>
    <phoneticPr fontId="9"/>
  </si>
  <si>
    <t>会計事務所</t>
    <rPh sb="0" eb="2">
      <t>カイケイ</t>
    </rPh>
    <rPh sb="2" eb="4">
      <t>ジム</t>
    </rPh>
    <rPh sb="4" eb="5">
      <t>ショ</t>
    </rPh>
    <phoneticPr fontId="9"/>
  </si>
  <si>
    <t>市区町村</t>
    <rPh sb="0" eb="2">
      <t>ｼｸ</t>
    </rPh>
    <rPh sb="2" eb="4">
      <t>ﾁｮｳｿﾝ</t>
    </rPh>
    <phoneticPr fontId="10" type="halfwidthKatakana"/>
  </si>
  <si>
    <t>千代田区</t>
    <rPh sb="0" eb="4">
      <t>チヨダク</t>
    </rPh>
    <phoneticPr fontId="9"/>
  </si>
  <si>
    <t>中央区</t>
    <rPh sb="0" eb="3">
      <t>チュウオウク</t>
    </rPh>
    <phoneticPr fontId="9"/>
  </si>
  <si>
    <t>年</t>
    <rPh sb="0" eb="1">
      <t>ネン</t>
    </rPh>
    <phoneticPr fontId="8"/>
  </si>
  <si>
    <t>月分から</t>
    <rPh sb="0" eb="1">
      <t>ガツ</t>
    </rPh>
    <rPh sb="1" eb="2">
      <t>ブン</t>
    </rPh>
    <phoneticPr fontId="8"/>
  </si>
  <si>
    <t>月分まで</t>
    <rPh sb="0" eb="1">
      <t>ガツ</t>
    </rPh>
    <rPh sb="1" eb="2">
      <t>ブン</t>
    </rPh>
    <phoneticPr fontId="8"/>
  </si>
  <si>
    <t>提出年月日</t>
    <rPh sb="0" eb="2">
      <t>テイシュツ</t>
    </rPh>
    <rPh sb="2" eb="5">
      <t>ネン</t>
    </rPh>
    <phoneticPr fontId="8"/>
  </si>
  <si>
    <t>代表者</t>
    <rPh sb="0" eb="3">
      <t>ダイヒョウシャ</t>
    </rPh>
    <phoneticPr fontId="9"/>
  </si>
  <si>
    <t>職</t>
    <rPh sb="0" eb="1">
      <t>ショク</t>
    </rPh>
    <phoneticPr fontId="9"/>
  </si>
  <si>
    <t>税務署</t>
    <rPh sb="0" eb="3">
      <t>ゼイムショ</t>
    </rPh>
    <phoneticPr fontId="8"/>
  </si>
  <si>
    <t>給与の支払期間</t>
    <phoneticPr fontId="9"/>
  </si>
  <si>
    <t>郵便番号</t>
    <phoneticPr fontId="9"/>
  </si>
  <si>
    <t>所轄税務署</t>
    <phoneticPr fontId="9"/>
  </si>
  <si>
    <t>カブシキガイシャ　レスキュー　レンジャーズ</t>
    <phoneticPr fontId="8"/>
  </si>
  <si>
    <t>株式会社ＲＥＳＣＵＥ ＲＡＮＧＥＲＳ</t>
    <phoneticPr fontId="8"/>
  </si>
  <si>
    <t>代表取締役</t>
    <rPh sb="0" eb="2">
      <t>ダイヒョウ</t>
    </rPh>
    <rPh sb="2" eb="5">
      <t>トリシマリヤク</t>
    </rPh>
    <phoneticPr fontId="8"/>
  </si>
  <si>
    <t>総括　太郎</t>
    <rPh sb="0" eb="2">
      <t>ソウカツ</t>
    </rPh>
    <rPh sb="3" eb="5">
      <t>タロウ</t>
    </rPh>
    <phoneticPr fontId="8"/>
  </si>
  <si>
    <t>支払　三郎</t>
    <rPh sb="0" eb="2">
      <t>シハラ</t>
    </rPh>
    <rPh sb="3" eb="5">
      <t>サブロウ</t>
    </rPh>
    <phoneticPr fontId="8"/>
  </si>
  <si>
    <t>お助け会計事務所</t>
    <rPh sb="1" eb="2">
      <t>タス</t>
    </rPh>
    <rPh sb="3" eb="5">
      <t>カイケイ</t>
    </rPh>
    <rPh sb="5" eb="7">
      <t>ジム</t>
    </rPh>
    <rPh sb="7" eb="8">
      <t>ショ</t>
    </rPh>
    <phoneticPr fontId="8"/>
  </si>
  <si>
    <t>20日〆25日払</t>
    <rPh sb="2" eb="3">
      <t>ヒ</t>
    </rPh>
    <rPh sb="6" eb="7">
      <t>ニチ</t>
    </rPh>
    <rPh sb="7" eb="8">
      <t>ハラ</t>
    </rPh>
    <phoneticPr fontId="8"/>
  </si>
  <si>
    <t>０３－１２３４－５６７８</t>
    <phoneticPr fontId="8"/>
  </si>
  <si>
    <t>０３－１１１１－２２２２</t>
    <phoneticPr fontId="8"/>
  </si>
  <si>
    <t>会計事務所と経理の皆さんのお助け業</t>
    <rPh sb="16" eb="17">
      <t>ギョウ</t>
    </rPh>
    <phoneticPr fontId="8"/>
  </si>
  <si>
    <t>税務署</t>
    <phoneticPr fontId="4"/>
  </si>
  <si>
    <t>月</t>
    <rPh sb="0" eb="1">
      <t>ガツ</t>
    </rPh>
    <phoneticPr fontId="8"/>
  </si>
  <si>
    <t>日</t>
    <rPh sb="0" eb="1">
      <t>ニチ</t>
    </rPh>
    <phoneticPr fontId="8"/>
  </si>
  <si>
    <t>－</t>
  </si>
  <si>
    <t>受給者総人員</t>
    <rPh sb="0" eb="3">
      <t>ジュキュウシャ</t>
    </rPh>
    <rPh sb="3" eb="4">
      <t>ソウ</t>
    </rPh>
    <rPh sb="4" eb="6">
      <t>ジンイン</t>
    </rPh>
    <phoneticPr fontId="9"/>
  </si>
  <si>
    <t>印刷</t>
    <rPh sb="0" eb="2">
      <t>インサツ</t>
    </rPh>
    <phoneticPr fontId="8"/>
  </si>
  <si>
    <t>左</t>
    <rPh sb="0" eb="1">
      <t>ヒダリ</t>
    </rPh>
    <phoneticPr fontId="8"/>
  </si>
  <si>
    <t>右</t>
    <rPh sb="0" eb="1">
      <t>ミギ</t>
    </rPh>
    <phoneticPr fontId="8"/>
  </si>
  <si>
    <t>人</t>
    <rPh sb="0" eb="1">
      <t>ニン</t>
    </rPh>
    <phoneticPr fontId="8"/>
  </si>
  <si>
    <t>市区町村DATA</t>
    <rPh sb="0" eb="2">
      <t>シク</t>
    </rPh>
    <rPh sb="2" eb="4">
      <t>チョウソン</t>
    </rPh>
    <phoneticPr fontId="9"/>
  </si>
  <si>
    <t>所在地</t>
    <phoneticPr fontId="9"/>
  </si>
  <si>
    <t>名称</t>
    <rPh sb="0" eb="2">
      <t>メイショウ</t>
    </rPh>
    <phoneticPr fontId="9"/>
  </si>
  <si>
    <t>印刷DATA</t>
    <rPh sb="0" eb="2">
      <t>インサツ</t>
    </rPh>
    <phoneticPr fontId="8"/>
  </si>
  <si>
    <t>未提出</t>
    <rPh sb="0" eb="3">
      <t>ミテイシュツ</t>
    </rPh>
    <phoneticPr fontId="8"/>
  </si>
  <si>
    <t>受給者総人員</t>
    <phoneticPr fontId="8"/>
  </si>
  <si>
    <t>人　</t>
    <rPh sb="0" eb="1">
      <t>ニン</t>
    </rPh>
    <phoneticPr fontId="8"/>
  </si>
  <si>
    <t>自動</t>
    <phoneticPr fontId="8"/>
  </si>
  <si>
    <t>Excel2000で開くとシート全体が保護されてますので、保護を解除してください。</t>
    <rPh sb="10" eb="11">
      <t>ヒラ</t>
    </rPh>
    <rPh sb="16" eb="18">
      <t>ゼンタイ</t>
    </rPh>
    <rPh sb="19" eb="21">
      <t>ホゴ</t>
    </rPh>
    <rPh sb="29" eb="31">
      <t>ホゴ</t>
    </rPh>
    <rPh sb="32" eb="34">
      <t>カイジョ</t>
    </rPh>
    <phoneticPr fontId="9"/>
  </si>
  <si>
    <t>色のみに入力する。</t>
    <rPh sb="0" eb="1">
      <t>イロ</t>
    </rPh>
    <rPh sb="4" eb="6">
      <t>ニュウリョク</t>
    </rPh>
    <phoneticPr fontId="9"/>
  </si>
  <si>
    <t>色はドロップダウンリストから選択する。</t>
    <rPh sb="0" eb="1">
      <t>イロ</t>
    </rPh>
    <rPh sb="14" eb="16">
      <t>センタク</t>
    </rPh>
    <phoneticPr fontId="9"/>
  </si>
  <si>
    <t>印刷No.</t>
    <rPh sb="0" eb="2">
      <t>インサツ</t>
    </rPh>
    <phoneticPr fontId="8"/>
  </si>
  <si>
    <t>追加訂正</t>
    <rPh sb="0" eb="2">
      <t>ツイカ</t>
    </rPh>
    <rPh sb="2" eb="4">
      <t>テイセイ</t>
    </rPh>
    <phoneticPr fontId="8"/>
  </si>
  <si>
    <t>一度に2つの市区町村しか選べませんので順次印刷したい番号を変えてください。</t>
    <phoneticPr fontId="8"/>
  </si>
  <si>
    <t>追加訂正の場合はドロップダウンリストから"追加"か"訂正"を選んでぐたさい。それ以外は"－"のままで。</t>
    <rPh sb="0" eb="2">
      <t>ツイカ</t>
    </rPh>
    <rPh sb="2" eb="4">
      <t>テイセイ</t>
    </rPh>
    <rPh sb="5" eb="7">
      <t>バアイ</t>
    </rPh>
    <rPh sb="21" eb="23">
      <t>ツイカ</t>
    </rPh>
    <rPh sb="26" eb="28">
      <t>テイセイ</t>
    </rPh>
    <rPh sb="30" eb="31">
      <t>エラ</t>
    </rPh>
    <rPh sb="40" eb="42">
      <t>イガイ</t>
    </rPh>
    <phoneticPr fontId="8"/>
  </si>
  <si>
    <t>DATAはすべて"so-data"シートから転記されます。シートを保護してますので訂正はできません。(解除パスワードは"1111"です。)</t>
    <rPh sb="22" eb="24">
      <t>テンキ</t>
    </rPh>
    <rPh sb="33" eb="35">
      <t>ホゴ</t>
    </rPh>
    <rPh sb="41" eb="43">
      <t>テイセイ</t>
    </rPh>
    <rPh sb="51" eb="53">
      <t>カイジョ</t>
    </rPh>
    <phoneticPr fontId="9"/>
  </si>
  <si>
    <t>左の色の部分以外はシートを保護してますので訂正はできません。(解除パスワードは"1111"です。)</t>
    <rPh sb="0" eb="1">
      <t>ヒダリ</t>
    </rPh>
    <rPh sb="2" eb="3">
      <t>イロ</t>
    </rPh>
    <rPh sb="4" eb="6">
      <t>ブブン</t>
    </rPh>
    <rPh sb="6" eb="8">
      <t>イガイ</t>
    </rPh>
    <phoneticPr fontId="9"/>
  </si>
  <si>
    <t>給与支払報告書(総括表)</t>
    <phoneticPr fontId="8"/>
  </si>
  <si>
    <t>年度</t>
    <rPh sb="0" eb="2">
      <t>ネンド</t>
    </rPh>
    <phoneticPr fontId="8"/>
  </si>
  <si>
    <t>提出期限を入力→</t>
    <rPh sb="0" eb="2">
      <t>テイシュツ</t>
    </rPh>
    <rPh sb="2" eb="4">
      <t>キゲン</t>
    </rPh>
    <rPh sb="5" eb="7">
      <t>ニュウリョク</t>
    </rPh>
    <phoneticPr fontId="8"/>
  </si>
  <si>
    <t>特別徴収</t>
    <rPh sb="0" eb="2">
      <t>ﾄｸﾍﾞﾂ</t>
    </rPh>
    <rPh sb="2" eb="4">
      <t>ﾁｮｳｼｭｳ</t>
    </rPh>
    <phoneticPr fontId="10" type="halfwidthKatakana"/>
  </si>
  <si>
    <t>東京</t>
    <rPh sb="0" eb="2">
      <t>トウキョウ</t>
    </rPh>
    <phoneticPr fontId="8"/>
  </si>
  <si>
    <t>受給者
総人員</t>
    <phoneticPr fontId="4"/>
  </si>
  <si>
    <t>法人(個人)番号</t>
    <rPh sb="0" eb="2">
      <t>ホウジン</t>
    </rPh>
    <phoneticPr fontId="9"/>
  </si>
  <si>
    <t>東京都千代田区御助町１－２－３御助ビル４階</t>
    <rPh sb="0" eb="3">
      <t>ト</t>
    </rPh>
    <rPh sb="3" eb="7">
      <t>チヨダク</t>
    </rPh>
    <rPh sb="7" eb="9">
      <t>オタス</t>
    </rPh>
    <rPh sb="9" eb="10">
      <t>マチ</t>
    </rPh>
    <rPh sb="15" eb="17">
      <t>オタス</t>
    </rPh>
    <rPh sb="20" eb="21">
      <t>カイ</t>
    </rPh>
    <phoneticPr fontId="8"/>
  </si>
  <si>
    <t>トウキョウトチヨダクオタスケマチ１－２－３</t>
    <phoneticPr fontId="8"/>
  </si>
  <si>
    <t>給与差引</t>
    <rPh sb="0" eb="2">
      <t>ｷｭｳﾖ</t>
    </rPh>
    <rPh sb="2" eb="4">
      <t>ｻｼﾋｷ</t>
    </rPh>
    <phoneticPr fontId="10" type="halfwidthKatakana"/>
  </si>
  <si>
    <t>追加</t>
    <rPh sb="0" eb="2">
      <t>ツイカ</t>
    </rPh>
    <phoneticPr fontId="8"/>
  </si>
  <si>
    <t>訂正</t>
    <rPh sb="0" eb="2">
      <t>テイセイ</t>
    </rPh>
    <phoneticPr fontId="8"/>
  </si>
  <si>
    <t>前年no</t>
    <rPh sb="0" eb="2">
      <t>ゼンネン</t>
    </rPh>
    <phoneticPr fontId="8"/>
  </si>
  <si>
    <t>0123456789</t>
    <phoneticPr fontId="8"/>
  </si>
  <si>
    <t>特</t>
    <rPh sb="0" eb="1">
      <t>トク</t>
    </rPh>
    <phoneticPr fontId="8"/>
  </si>
  <si>
    <t>計</t>
    <rPh sb="0" eb="1">
      <t>ケイ</t>
    </rPh>
    <phoneticPr fontId="8"/>
  </si>
  <si>
    <t>　長殿</t>
    <phoneticPr fontId="4"/>
  </si>
  <si>
    <t>文京区</t>
    <rPh sb="0" eb="3">
      <t>ブンキョウク</t>
    </rPh>
    <phoneticPr fontId="8"/>
  </si>
  <si>
    <t>9999999999</t>
    <phoneticPr fontId="8"/>
  </si>
  <si>
    <t>符号</t>
    <phoneticPr fontId="4"/>
  </si>
  <si>
    <t>普A</t>
    <phoneticPr fontId="4"/>
  </si>
  <si>
    <t>普B</t>
    <phoneticPr fontId="4"/>
  </si>
  <si>
    <t>普C</t>
    <phoneticPr fontId="4"/>
  </si>
  <si>
    <t>普D</t>
    <phoneticPr fontId="4"/>
  </si>
  <si>
    <t>普E</t>
    <phoneticPr fontId="4"/>
  </si>
  <si>
    <t>普F</t>
    <phoneticPr fontId="4"/>
  </si>
  <si>
    <t>普A</t>
    <phoneticPr fontId="8"/>
  </si>
  <si>
    <t>普B</t>
    <phoneticPr fontId="8"/>
  </si>
  <si>
    <t>普C</t>
    <phoneticPr fontId="8"/>
  </si>
  <si>
    <t>普D</t>
    <phoneticPr fontId="8"/>
  </si>
  <si>
    <t>普E</t>
    <phoneticPr fontId="8"/>
  </si>
  <si>
    <t>普F</t>
    <phoneticPr fontId="8"/>
  </si>
  <si>
    <t>2人以下</t>
    <rPh sb="1" eb="2">
      <t>ニン</t>
    </rPh>
    <rPh sb="2" eb="4">
      <t>イカ</t>
    </rPh>
    <phoneticPr fontId="9"/>
  </si>
  <si>
    <t>他で特別徴収</t>
    <rPh sb="0" eb="1">
      <t>タ</t>
    </rPh>
    <rPh sb="2" eb="4">
      <t>トクベツ</t>
    </rPh>
    <rPh sb="4" eb="6">
      <t>チョウシュウ</t>
    </rPh>
    <phoneticPr fontId="9"/>
  </si>
  <si>
    <t>引けない</t>
    <rPh sb="0" eb="1">
      <t>ヒ</t>
    </rPh>
    <phoneticPr fontId="9"/>
  </si>
  <si>
    <t>不定期</t>
    <rPh sb="0" eb="3">
      <t>フテイキ</t>
    </rPh>
    <phoneticPr fontId="9"/>
  </si>
  <si>
    <t>事業専従者</t>
    <rPh sb="0" eb="2">
      <t>ジギョウ</t>
    </rPh>
    <rPh sb="2" eb="5">
      <t>センジュウシャ</t>
    </rPh>
    <phoneticPr fontId="9"/>
  </si>
  <si>
    <t>←</t>
    <phoneticPr fontId="8"/>
  </si>
  <si>
    <t>　　印刷No.をふり直してください。</t>
    <phoneticPr fontId="8"/>
  </si>
  <si>
    <t>令和</t>
    <rPh sb="0" eb="1">
      <t>レイ</t>
    </rPh>
    <rPh sb="1" eb="2">
      <t>ワ</t>
    </rPh>
    <phoneticPr fontId="8"/>
  </si>
  <si>
    <t>不要</t>
  </si>
  <si>
    <t>不要</t>
    <rPh sb="0" eb="2">
      <t>フヨウ</t>
    </rPh>
    <phoneticPr fontId="4"/>
  </si>
  <si>
    <t>・</t>
    <phoneticPr fontId="4"/>
  </si>
  <si>
    <t>令和</t>
    <rPh sb="0" eb="2">
      <t>レイワ</t>
    </rPh>
    <phoneticPr fontId="4"/>
  </si>
  <si>
    <t>報告人員</t>
    <rPh sb="0" eb="2">
      <t>ホウコク</t>
    </rPh>
    <rPh sb="2" eb="4">
      <t>ジンイン</t>
    </rPh>
    <phoneticPr fontId="4"/>
  </si>
  <si>
    <t>要</t>
  </si>
  <si>
    <t>退職者</t>
    <rPh sb="0" eb="2">
      <t>ﾀｲｼｮｸ</t>
    </rPh>
    <rPh sb="2" eb="3">
      <t>ｼｬ</t>
    </rPh>
    <phoneticPr fontId="10" type="halfwidthKatakana"/>
  </si>
  <si>
    <t>←行を増やす場合は41行を選択して行を挿入して</t>
    <rPh sb="1" eb="2">
      <t>ギョウ</t>
    </rPh>
    <rPh sb="3" eb="4">
      <t>フ</t>
    </rPh>
    <rPh sb="6" eb="8">
      <t>バアイ</t>
    </rPh>
    <rPh sb="11" eb="12">
      <t>ギョウ</t>
    </rPh>
    <rPh sb="13" eb="15">
      <t>センタク</t>
    </rPh>
    <rPh sb="17" eb="18">
      <t>ギョウ</t>
    </rPh>
    <rPh sb="19" eb="21">
      <t>ソウニュウ</t>
    </rPh>
    <phoneticPr fontId="8"/>
  </si>
  <si>
    <t xml:space="preserve">  訂  正</t>
    <phoneticPr fontId="4"/>
  </si>
  <si>
    <t>追  加</t>
    <phoneticPr fontId="4"/>
  </si>
  <si>
    <t>給与の支払方法及びその期日</t>
    <phoneticPr fontId="9"/>
  </si>
  <si>
    <t>前年の特別徴収義務者指定番号</t>
    <phoneticPr fontId="4"/>
  </si>
  <si>
    <t>事業種目</t>
    <phoneticPr fontId="4"/>
  </si>
  <si>
    <t>給与の支払期間</t>
    <phoneticPr fontId="4"/>
  </si>
  <si>
    <t>給与支払者の個人
番号又は法人番号</t>
    <phoneticPr fontId="4"/>
  </si>
  <si>
    <t>フリガナ</t>
    <phoneticPr fontId="4"/>
  </si>
  <si>
    <t>同上の所在地</t>
    <rPh sb="0" eb="2">
      <t>ドウジョウ</t>
    </rPh>
    <rPh sb="3" eb="6">
      <t>ショザイチ</t>
    </rPh>
    <phoneticPr fontId="4"/>
  </si>
  <si>
    <t>会計事務所等の
名称及び電話番号</t>
    <rPh sb="10" eb="11">
      <t>オヨ</t>
    </rPh>
    <rPh sb="12" eb="14">
      <t>デンワ</t>
    </rPh>
    <rPh sb="14" eb="16">
      <t>バンゴウ</t>
    </rPh>
    <phoneticPr fontId="4"/>
  </si>
  <si>
    <t>（電話</t>
    <rPh sb="1" eb="3">
      <t>デンワ</t>
    </rPh>
    <phoneticPr fontId="4"/>
  </si>
  <si>
    <t>）</t>
    <phoneticPr fontId="4"/>
  </si>
  <si>
    <t xml:space="preserve"> 名称</t>
    <rPh sb="1" eb="3">
      <t>メイショウ</t>
    </rPh>
    <phoneticPr fontId="4"/>
  </si>
  <si>
    <t>人</t>
    <rPh sb="0" eb="1">
      <t>ニン</t>
    </rPh>
    <phoneticPr fontId="4"/>
  </si>
  <si>
    <t>特別徴収対象者</t>
    <phoneticPr fontId="4"/>
  </si>
  <si>
    <t>普通徴収対象者
(退職者を除く)
下記重要②へ</t>
    <phoneticPr fontId="4"/>
  </si>
  <si>
    <t>報告人員の合計</t>
    <phoneticPr fontId="4"/>
  </si>
  <si>
    <t>必要</t>
    <rPh sb="0" eb="1">
      <t>ヒツ</t>
    </rPh>
    <rPh sb="1" eb="2">
      <t>ヨウ</t>
    </rPh>
    <phoneticPr fontId="4"/>
  </si>
  <si>
    <t>納入書の送付</t>
    <rPh sb="0" eb="3">
      <t>ノウニュウショ</t>
    </rPh>
    <rPh sb="4" eb="6">
      <t>ソウフ</t>
    </rPh>
    <phoneticPr fontId="4"/>
  </si>
  <si>
    <t>所轄
税務署名</t>
    <rPh sb="6" eb="7">
      <t>メイ</t>
    </rPh>
    <phoneticPr fontId="4"/>
  </si>
  <si>
    <t>給与の支払方法
及びその期日</t>
    <phoneticPr fontId="4"/>
  </si>
  <si>
    <t>普通徴収対象者
(退職者)
下記重要②へ</t>
    <rPh sb="0" eb="2">
      <t>フツウ</t>
    </rPh>
    <rPh sb="2" eb="4">
      <t>チョウシュウ</t>
    </rPh>
    <rPh sb="4" eb="5">
      <t>タイ</t>
    </rPh>
    <rPh sb="5" eb="6">
      <t>ゾウ</t>
    </rPh>
    <rPh sb="6" eb="7">
      <t>モノ</t>
    </rPh>
    <rPh sb="9" eb="11">
      <t>タイショク</t>
    </rPh>
    <rPh sb="11" eb="12">
      <t>シャ</t>
    </rPh>
    <rPh sb="14" eb="16">
      <t>カキ</t>
    </rPh>
    <rPh sb="16" eb="18">
      <t>ジュウヨウ</t>
    </rPh>
    <phoneticPr fontId="4"/>
  </si>
  <si>
    <t>給与が少なく税額が引けない</t>
    <phoneticPr fontId="4"/>
  </si>
  <si>
    <t xml:space="preserve">給与の支払が不定期(例：給与の支払いが毎月でない) </t>
    <rPh sb="15" eb="17">
      <t>シハラ</t>
    </rPh>
    <phoneticPr fontId="4"/>
  </si>
  <si>
    <t>事業専従者(給与収入のある個人事業主は、特別徴収の対象)</t>
  </si>
  <si>
    <t>退職者または 5 月末日までの退職予定者
(※休職等により、4月1日現在で給与の支払を受けていないかたを含む)</t>
    <rPh sb="0" eb="2">
      <t>タイショク</t>
    </rPh>
    <rPh sb="2" eb="3">
      <t>シャ</t>
    </rPh>
    <rPh sb="9" eb="10">
      <t>ガツ</t>
    </rPh>
    <rPh sb="10" eb="12">
      <t>マツジツ</t>
    </rPh>
    <rPh sb="15" eb="17">
      <t>タイショク</t>
    </rPh>
    <rPh sb="17" eb="20">
      <t>ヨテイシャ</t>
    </rPh>
    <rPh sb="23" eb="25">
      <t>キュウショク</t>
    </rPh>
    <rPh sb="25" eb="26">
      <t>トウ</t>
    </rPh>
    <rPh sb="31" eb="32">
      <t>ツキ</t>
    </rPh>
    <rPh sb="33" eb="34">
      <t>ニチ</t>
    </rPh>
    <rPh sb="34" eb="36">
      <t>ゲンザイ</t>
    </rPh>
    <rPh sb="37" eb="39">
      <t>キュウヨ</t>
    </rPh>
    <rPh sb="40" eb="42">
      <t>シハライ</t>
    </rPh>
    <rPh sb="43" eb="44">
      <t>ウ</t>
    </rPh>
    <rPh sb="52" eb="53">
      <t>フク</t>
    </rPh>
    <phoneticPr fontId="4"/>
  </si>
  <si>
    <t>総従業員数(給与所得のある経営者を含む)が2人以下
(「普B」～「普F」に該当する全ての(他区市町村分を含む)従業員数を差引いた人数</t>
    <phoneticPr fontId="4"/>
  </si>
  <si>
    <t>「はい」 を選択した場合は 、個人別明細書の摘要欄に、他の支払者の名称、支払金額、源泉徴収税額、社会保険料額を記入してください。</t>
    <phoneticPr fontId="4"/>
  </si>
  <si>
    <t>はい</t>
  </si>
  <si>
    <t>はい</t>
    <phoneticPr fontId="4"/>
  </si>
  <si>
    <t>いいえ</t>
  </si>
  <si>
    <t>いいえ</t>
    <phoneticPr fontId="4"/>
  </si>
  <si>
    <t>◆重要◆　必ず記入してください</t>
    <rPh sb="1" eb="3">
      <t>ジュウヨウ</t>
    </rPh>
    <rPh sb="5" eb="6">
      <t>カナラ</t>
    </rPh>
    <rPh sb="7" eb="9">
      <t>キニュウ</t>
    </rPh>
    <phoneticPr fontId="4"/>
  </si>
  <si>
    <t>他の事業所で特別徴収されている</t>
    <phoneticPr fontId="4"/>
  </si>
  <si>
    <t>給与支払報告書(個人別明細書)の摘要欄に左の符号をご記入ください。</t>
    <rPh sb="0" eb="2">
      <t>キュウヨ</t>
    </rPh>
    <rPh sb="2" eb="4">
      <t>シハライ</t>
    </rPh>
    <rPh sb="4" eb="7">
      <t>ホウコクショ</t>
    </rPh>
    <rPh sb="8" eb="11">
      <t>コジンベツ</t>
    </rPh>
    <rPh sb="11" eb="14">
      <t>メイサイショ</t>
    </rPh>
    <rPh sb="16" eb="18">
      <t>テキヨウ</t>
    </rPh>
    <rPh sb="18" eb="19">
      <t>ラン</t>
    </rPh>
    <rPh sb="20" eb="21">
      <t>ヒダリ</t>
    </rPh>
    <rPh sb="22" eb="24">
      <t>フゴウ</t>
    </rPh>
    <rPh sb="26" eb="28">
      <t>キニュウ</t>
    </rPh>
    <phoneticPr fontId="4"/>
  </si>
  <si>
    <t>①支払金額等について（どちらかを○で囲んでください）</t>
    <phoneticPr fontId="4"/>
  </si>
  <si>
    <t>他社の給与含みますか？</t>
    <rPh sb="0" eb="2">
      <t>ﾀｼｬ</t>
    </rPh>
    <rPh sb="3" eb="5">
      <t>ｷｭｳﾖ</t>
    </rPh>
    <rPh sb="5" eb="6">
      <t>ﾌｸ</t>
    </rPh>
    <phoneticPr fontId="10" type="halfwidthKatakana"/>
  </si>
  <si>
    <t>前年特例徴収義務者番号</t>
    <rPh sb="0" eb="2">
      <t>ゼンネン</t>
    </rPh>
    <rPh sb="2" eb="4">
      <t>トクレイ</t>
    </rPh>
    <rPh sb="4" eb="6">
      <t>チョウシュウ</t>
    </rPh>
    <phoneticPr fontId="8"/>
  </si>
  <si>
    <t>報告人員</t>
    <phoneticPr fontId="8"/>
  </si>
  <si>
    <t>納入書の送付</t>
    <rPh sb="0" eb="3">
      <t>ﾉｳﾆｭｳｼｮ</t>
    </rPh>
    <rPh sb="4" eb="6">
      <t>ｿｳﾌ</t>
    </rPh>
    <phoneticPr fontId="10" type="halfwidthKatakana"/>
  </si>
  <si>
    <t>他社</t>
    <rPh sb="0" eb="2">
      <t>タシャ</t>
    </rPh>
    <phoneticPr fontId="8"/>
  </si>
  <si>
    <t>納入</t>
    <rPh sb="0" eb="2">
      <t>ノウニュウ</t>
    </rPh>
    <phoneticPr fontId="8"/>
  </si>
  <si>
    <t>連絡者</t>
    <rPh sb="0" eb="2">
      <t>レンラク</t>
    </rPh>
    <rPh sb="2" eb="3">
      <t>シャ</t>
    </rPh>
    <phoneticPr fontId="9"/>
  </si>
  <si>
    <t>経理部経理課電算係</t>
    <rPh sb="0" eb="2">
      <t>ケイリ</t>
    </rPh>
    <rPh sb="2" eb="3">
      <t>ブ</t>
    </rPh>
    <rPh sb="3" eb="6">
      <t>ケイリカ</t>
    </rPh>
    <rPh sb="6" eb="8">
      <t>デンサン</t>
    </rPh>
    <rPh sb="8" eb="9">
      <t>カカリ</t>
    </rPh>
    <phoneticPr fontId="8"/>
  </si>
  <si>
    <t>事業種目</t>
    <phoneticPr fontId="9"/>
  </si>
  <si>
    <t>普通徴収 切替理由</t>
    <rPh sb="0" eb="2">
      <t>フツウ</t>
    </rPh>
    <rPh sb="2" eb="4">
      <t>チョウシュウ</t>
    </rPh>
    <rPh sb="5" eb="7">
      <t>キリカエ</t>
    </rPh>
    <rPh sb="7" eb="9">
      <t>リユウ</t>
    </rPh>
    <phoneticPr fontId="8"/>
  </si>
  <si>
    <t>【普　通　徴　収　切　替　理　由】</t>
    <phoneticPr fontId="4"/>
  </si>
  <si>
    <t>訂正</t>
  </si>
  <si>
    <t>給与支払者の
氏名又は名称
     及び     .
所得税の源泉徴収
をしている事務所
又は事業の名称</t>
    <rPh sb="0" eb="2">
      <t>キュウヨ</t>
    </rPh>
    <rPh sb="2" eb="4">
      <t>シハライ</t>
    </rPh>
    <rPh sb="4" eb="5">
      <t>シャ</t>
    </rPh>
    <rPh sb="7" eb="9">
      <t>シメイ</t>
    </rPh>
    <rPh sb="9" eb="10">
      <t>マタ</t>
    </rPh>
    <rPh sb="11" eb="13">
      <t>メイショウ</t>
    </rPh>
    <rPh sb="19" eb="20">
      <t>オヨ</t>
    </rPh>
    <rPh sb="28" eb="31">
      <t>ショトクゼイ</t>
    </rPh>
    <rPh sb="32" eb="34">
      <t>ゲンセン</t>
    </rPh>
    <rPh sb="34" eb="36">
      <t>チョウシュウ</t>
    </rPh>
    <rPh sb="42" eb="44">
      <t>ジム</t>
    </rPh>
    <rPh sb="44" eb="45">
      <t>ショ</t>
    </rPh>
    <rPh sb="46" eb="47">
      <t>マタ</t>
    </rPh>
    <rPh sb="48" eb="50">
      <t>ジギョウ</t>
    </rPh>
    <rPh sb="51" eb="53">
      <t>メイショウ</t>
    </rPh>
    <phoneticPr fontId="4"/>
  </si>
  <si>
    <t>給与支払者が
法人である場合
の代表者の氏名</t>
    <rPh sb="0" eb="2">
      <t>キュウヨ</t>
    </rPh>
    <rPh sb="2" eb="4">
      <t>シハライ</t>
    </rPh>
    <rPh sb="4" eb="5">
      <t>シャ</t>
    </rPh>
    <rPh sb="7" eb="9">
      <t>ホウジン</t>
    </rPh>
    <rPh sb="12" eb="14">
      <t>バアイ</t>
    </rPh>
    <rPh sb="20" eb="22">
      <t>シメイ</t>
    </rPh>
    <phoneticPr fontId="4"/>
  </si>
  <si>
    <t>連絡者の氏名、
所属課、係名
及び電話番号</t>
    <rPh sb="4" eb="6">
      <t>シメイ</t>
    </rPh>
    <rPh sb="8" eb="10">
      <t>ショゾク</t>
    </rPh>
    <rPh sb="10" eb="11">
      <t>カ</t>
    </rPh>
    <rPh sb="13" eb="14">
      <t>メイ</t>
    </rPh>
    <rPh sb="15" eb="16">
      <t>オヨ</t>
    </rPh>
    <phoneticPr fontId="4"/>
  </si>
  <si>
    <t>色のドロップダウンリストから印刷をしたい番号を選択し、"so"のシート見出しをクリックして総括表を開いて印刷をする。</t>
    <rPh sb="0" eb="1">
      <t>イロ</t>
    </rPh>
    <rPh sb="45" eb="47">
      <t>ソウカツ</t>
    </rPh>
    <rPh sb="47" eb="48">
      <t>ヒョウ</t>
    </rPh>
    <rPh sb="49" eb="50">
      <t>ヒラ</t>
    </rPh>
    <rPh sb="52" eb="54">
      <t>インサツ</t>
    </rPh>
    <phoneticPr fontId="9"/>
  </si>
  <si>
    <r>
      <rPr>
        <sz val="10"/>
        <rFont val="MS UI Gothic"/>
        <family val="3"/>
        <charset val="128"/>
      </rPr>
      <t>他社給与を含みま すか？</t>
    </r>
    <r>
      <rPr>
        <sz val="11"/>
        <rFont val="MS UI Gothic"/>
        <family val="3"/>
        <charset val="128"/>
      </rPr>
      <t xml:space="preserve">
</t>
    </r>
    <r>
      <rPr>
        <sz val="6"/>
        <rFont val="MS UI Gothic"/>
        <family val="3"/>
        <charset val="128"/>
      </rPr>
      <t>（未記入の場合、他社給与は含まないと判断します）</t>
    </r>
    <phoneticPr fontId="4"/>
  </si>
  <si>
    <r>
      <rPr>
        <sz val="12"/>
        <rFont val="MS UI Gothic"/>
        <family val="3"/>
        <charset val="128"/>
      </rPr>
      <t>②普通徴収対象者について</t>
    </r>
    <r>
      <rPr>
        <sz val="8"/>
        <rFont val="MS UI Gothic"/>
        <family val="3"/>
        <charset val="128"/>
      </rPr>
      <t>（該当理由を確認した上で太枠内に人数を記入してください）</t>
    </r>
    <phoneticPr fontId="4"/>
  </si>
  <si>
    <r>
      <rPr>
        <sz val="11"/>
        <rFont val="MS UI Gothic"/>
        <family val="3"/>
        <charset val="128"/>
      </rPr>
      <t>下記の普通徴収切替理由に該当する人数</t>
    </r>
    <r>
      <rPr>
        <sz val="9"/>
        <rFont val="MS UI Gothic"/>
        <family val="3"/>
        <charset val="128"/>
      </rPr>
      <t xml:space="preserve">
（報告人員2と3の普通徴収対象者の合計人数と一致）
</t>
    </r>
    <r>
      <rPr>
        <sz val="7"/>
        <rFont val="MS UI Gothic"/>
        <family val="3"/>
        <charset val="128"/>
      </rPr>
      <t>※右の太枠内に人数の記入がなく 、個人別明細書にも普通徴収切替理由の符号の記入がない場合は特別徴収として取扱うことがあります。</t>
    </r>
    <phoneticPr fontId="4"/>
  </si>
  <si>
    <t>（普通徴収切替理由書）</t>
    <phoneticPr fontId="4"/>
  </si>
  <si>
    <t>市町村名</t>
    <rPh sb="0" eb="1">
      <t>シ</t>
    </rPh>
    <rPh sb="1" eb="2">
      <t>マチ</t>
    </rPh>
    <rPh sb="2" eb="3">
      <t>ムラ</t>
    </rPh>
    <rPh sb="3" eb="4">
      <t>メイ</t>
    </rPh>
    <phoneticPr fontId="4"/>
  </si>
  <si>
    <t>指定番号</t>
    <rPh sb="0" eb="2">
      <t>シテイ</t>
    </rPh>
    <rPh sb="2" eb="4">
      <t>バンゴウ</t>
    </rPh>
    <phoneticPr fontId="4"/>
  </si>
  <si>
    <t>事業者名</t>
    <rPh sb="0" eb="3">
      <t>ジギョウシャ</t>
    </rPh>
    <rPh sb="3" eb="4">
      <t>メイ</t>
    </rPh>
    <phoneticPr fontId="4"/>
  </si>
  <si>
    <t>普通徴収切替理由</t>
    <phoneticPr fontId="4"/>
  </si>
  <si>
    <t>人数</t>
    <phoneticPr fontId="4"/>
  </si>
  <si>
    <t>名</t>
    <phoneticPr fontId="4"/>
  </si>
  <si>
    <t>退職者、退職予定者(5月末日まで)、休職者</t>
    <rPh sb="4" eb="6">
      <t>タイショク</t>
    </rPh>
    <rPh sb="6" eb="9">
      <t>ヨテイシャ</t>
    </rPh>
    <rPh sb="20" eb="21">
      <t>シャ</t>
    </rPh>
    <phoneticPr fontId="4"/>
  </si>
  <si>
    <t>合　　計</t>
    <rPh sb="0" eb="1">
      <t>ア</t>
    </rPh>
    <rPh sb="3" eb="4">
      <t>ケイ</t>
    </rPh>
    <phoneticPr fontId="4"/>
  </si>
  <si>
    <t xml:space="preserve">≪普通徴収切替理由書の記入・提出について≫ </t>
  </si>
  <si>
    <t xml:space="preserve">この普通徴収切替理由書は、当面、普通徴収を認める基準（普A～普F）を示すものです。 </t>
    <phoneticPr fontId="8"/>
  </si>
  <si>
    <t xml:space="preserve">当面、普通徴収を認める基準に該当する場合は、切替理由の右側「人数」欄に人数を記入し、給与支払報告書と併せて提出してください。（全員を特別徴収とする場合は、提出不要です。） </t>
    <phoneticPr fontId="8"/>
  </si>
  <si>
    <t xml:space="preserve">普Bは、主たる給与から合算されて特別徴収となる方などが対象となります。 </t>
    <phoneticPr fontId="8"/>
  </si>
  <si>
    <t>休職等により4月1日現在給与の支払を受けていない方は、普Fに記入してください。</t>
    <phoneticPr fontId="8"/>
  </si>
  <si>
    <t>eLTAX等の電子媒体で給与支払報告書を提出する場合は、普通徴収切替理由書の添付は不要です。「普通徴収」欄にチェックしてください。</t>
    <phoneticPr fontId="8"/>
  </si>
  <si>
    <t xml:space="preserve">≪提出時の綴り方≫ </t>
    <phoneticPr fontId="8"/>
  </si>
  <si>
    <t xml:space="preserve">≪個人別明細書記載例≫ </t>
    <phoneticPr fontId="8"/>
  </si>
  <si>
    <r>
      <t xml:space="preserve">総従業員数が2人以下
</t>
    </r>
    <r>
      <rPr>
        <sz val="6"/>
        <rFont val="MS UI Gothic"/>
        <family val="3"/>
        <charset val="128"/>
      </rPr>
      <t>(「普B」～「普F」に該当する全ての(他区市町村分を含む)従業員数を差引いた人数</t>
    </r>
    <phoneticPr fontId="4"/>
  </si>
  <si>
    <r>
      <t>他の事業所で特別徴収</t>
    </r>
    <r>
      <rPr>
        <sz val="7"/>
        <rFont val="MS UI Gothic"/>
        <family val="3"/>
        <charset val="128"/>
      </rPr>
      <t xml:space="preserve">(例：乙欄該当者) </t>
    </r>
    <rPh sb="13" eb="15">
      <t>オツラン</t>
    </rPh>
    <rPh sb="15" eb="18">
      <t>ガイトウシャ</t>
    </rPh>
    <phoneticPr fontId="4"/>
  </si>
  <si>
    <r>
      <t>給与が少なく税額が引けない</t>
    </r>
    <r>
      <rPr>
        <sz val="7"/>
        <rFont val="MS UI Gothic"/>
        <family val="3"/>
        <charset val="128"/>
      </rPr>
      <t xml:space="preserve">(例：年間の支払額が100万円以下) </t>
    </r>
    <rPh sb="16" eb="18">
      <t>ネンカン</t>
    </rPh>
    <phoneticPr fontId="4"/>
  </si>
  <si>
    <r>
      <t>給与の支払が不定期</t>
    </r>
    <r>
      <rPr>
        <sz val="7"/>
        <rFont val="MS UI Gothic"/>
        <family val="3"/>
        <charset val="128"/>
      </rPr>
      <t xml:space="preserve">(例：給与の支払いが毎月でない) </t>
    </r>
    <rPh sb="15" eb="17">
      <t>シハラ</t>
    </rPh>
    <phoneticPr fontId="4"/>
  </si>
  <si>
    <r>
      <t>事業専従者</t>
    </r>
    <r>
      <rPr>
        <sz val="7"/>
        <rFont val="MS UI Gothic"/>
        <family val="3"/>
        <charset val="128"/>
      </rPr>
      <t xml:space="preserve">(個人事業主のみ対象) </t>
    </r>
    <phoneticPr fontId="4"/>
  </si>
  <si>
    <t>普通徴収切替理由書</t>
    <phoneticPr fontId="8"/>
  </si>
  <si>
    <t>第17号様式記載要領</t>
  </si>
  <si>
    <t>(ｲ) 1月1日現在において給与の支払を受けている者 1月31日まで</t>
  </si>
  <si>
    <t>(ﾛ) 給与の支払を受けている者のうち給与の支払を受けなくなったもの 退職した年の翌年の1月31日まで</t>
  </si>
  <si>
    <t>この給与支払報告書(以下｢報告書｣という｡)は､地方税法(以下｢法｣という｡)第317条の6第1項又は第3項に規定する給与について使用してください｡</t>
    <phoneticPr fontId="8"/>
  </si>
  <si>
    <t>給与の支払をする者で､給与所得について所得税を源泉徴収する義務のあるものは､次により関係市町村に報告書を提出してください｡</t>
    <phoneticPr fontId="8"/>
  </si>
  <si>
    <t>｢給与の支払期間｣欄には､｢報告人員の合計｣欄で計上された人員に給与を支払った期間を記載してください｡</t>
    <phoneticPr fontId="8"/>
  </si>
  <si>
    <t>｢指定番号｣欄には､提出先の市町村が定める指定番号を記載してください｡</t>
    <phoneticPr fontId="8"/>
  </si>
  <si>
    <t>｢給与支払者の個人番号又は法人番号｣欄には､給与支払者の個人番号(行政手続における特定の個人を識別するための番号の利用等に関する法律第2条第5項に規定する個人番号をいう｡以下同じ｡)又は法人番号(同条第15項に規定する法人番号をいう｡)を記載してください｡なお､個人番号を記載する場合は､左側を1文字空けて記載してください｡</t>
    <phoneticPr fontId="8"/>
  </si>
  <si>
    <t>｢給与支払者が法人である場合の代表者の氏名｣欄には､経理責任者の職氏名を記載してください｡給与支払者が国の機関である場合には､国の機関名を記載してください｡</t>
    <phoneticPr fontId="8"/>
  </si>
  <si>
    <t>｢連絡者の氏名､所属課､係名及び電話番号｣欄には､この報告書について応答する者の氏名､所属課､係名及びその電話番号を記載してください｡</t>
    <phoneticPr fontId="8"/>
  </si>
  <si>
    <t>｢特別徴収対象者｣欄には､提出先の市町村に対して｢給与支払報告書(個人別明細書)｣を提出する者で､特別徴収の対象となるものの人員を記載してください｡</t>
    <phoneticPr fontId="8"/>
  </si>
  <si>
    <t>｢受給者総人員｣欄には､1月1日現在において給与の支払をする事務所､事業所等から給与等の支払を受けている者の総人員を記載してください｡</t>
    <phoneticPr fontId="8"/>
  </si>
  <si>
    <t>｢関与税理士等の氏名及び電話番号｣欄には､税理士等が報告書を作成する場合に､報告書に関する問合せ先となる税理士等の氏名及び電話番号を記載してください｡</t>
    <phoneticPr fontId="8"/>
  </si>
  <si>
    <t>｢普通徴収対象者(退職者)｣欄には､提出先の市町村に対して｢給与支払報告書(個人別明細書)｣を提出する者で､普通徴収の対象となるもののうち退職者の人員を記載してください｡</t>
    <phoneticPr fontId="8"/>
  </si>
  <si>
    <t>｢普通徴収対象者(退職者を除く)｣欄には､提出先の市町村に対して｢給与支払報告書(個人別明細書)｣を提出する者で､普通徴収の対象となるもののうち退職者を除いた人員を記載してください｡</t>
    <phoneticPr fontId="8"/>
  </si>
  <si>
    <t>｢報告人員の合計｣欄には､｢特別徴収対象者｣欄､｢普通徴収対象者(退職者)｣欄及び｢普通徴収対象者(退職者を除く)｣欄の人員の合計を記載してください｡</t>
    <phoneticPr fontId="8"/>
  </si>
  <si>
    <t>｢給与の支払方法及びその期日｣欄には､月給､週給等及び毎月20日､毎週月曜日等と記載してください｡</t>
    <phoneticPr fontId="8"/>
  </si>
  <si>
    <t>v5.14</t>
    <phoneticPr fontId="8"/>
  </si>
  <si>
    <t>※総括表はA5サイズで1枚、個人別明細書はA5サイズで1人につき1枚を提出してください。</t>
    <phoneticPr fontId="8"/>
  </si>
  <si>
    <t>までに提出してください。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</si>
</sst>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lt;=999]000;[&lt;=99999]000\-00;000\-0000"/>
    <numFmt numFmtId="178" formatCode="[&lt;=999]000;[&lt;=9999]000\-00;000\-0000"/>
    <numFmt numFmtId="179" formatCode="e"/>
    <numFmt numFmtId="180" formatCode="0\ \ 0000\ \ 0000\ \ 0000"/>
  </numFmts>
  <fonts count="41">
    <font>
      <sz val="10"/>
      <name val="MS UI Gothic"/>
      <family val="3"/>
      <charset val="128"/>
    </font>
    <font>
      <sz val="10"/>
      <name val="MS UI Gothic"/>
      <family val="3"/>
      <charset val="128"/>
    </font>
    <font>
      <sz val="10"/>
      <name val="MS UI Gothic"/>
      <family val="3"/>
      <charset val="128"/>
    </font>
    <font>
      <sz val="10"/>
      <name val="ＭＳ 明朝"/>
      <family val="1"/>
      <charset val="128"/>
    </font>
    <font>
      <sz val="6"/>
      <name val="ＭＳ 明朝"/>
      <family val="1"/>
      <charset val="128"/>
    </font>
    <font>
      <sz val="8"/>
      <name val="MS UI Gothic"/>
      <family val="3"/>
      <charset val="128"/>
    </font>
    <font>
      <sz val="9"/>
      <name val="MS UI Gothic"/>
      <family val="3"/>
      <charset val="128"/>
    </font>
    <font>
      <sz val="12"/>
      <name val="MS UI Gothic"/>
      <family val="3"/>
      <charset val="128"/>
    </font>
    <font>
      <sz val="6"/>
      <name val="MS UI Gothic"/>
      <family val="3"/>
      <charset val="128"/>
    </font>
    <font>
      <sz val="6"/>
      <name val="ＭＳ Ｐ明朝"/>
      <family val="1"/>
      <charset val="128"/>
    </font>
    <font>
      <u val="double"/>
      <sz val="12"/>
      <name val="ＭＳ ゴシック"/>
      <family val="3"/>
      <charset val="128"/>
    </font>
    <font>
      <sz val="14"/>
      <name val="明朝"/>
      <family val="1"/>
      <charset val="128"/>
    </font>
    <font>
      <sz val="9"/>
      <color indexed="81"/>
      <name val="MS UI Gothic"/>
      <family val="3"/>
      <charset val="128"/>
    </font>
    <font>
      <sz val="9"/>
      <color indexed="10"/>
      <name val="MS UI Gothic"/>
      <family val="3"/>
      <charset val="128"/>
    </font>
    <font>
      <sz val="11"/>
      <name val="MS UI Gothic"/>
      <family val="3"/>
      <charset val="128"/>
    </font>
    <font>
      <b/>
      <sz val="9"/>
      <color indexed="9"/>
      <name val="MS UI Gothic"/>
      <family val="3"/>
      <charset val="128"/>
    </font>
    <font>
      <b/>
      <sz val="9"/>
      <name val="MS UI Gothic"/>
      <family val="3"/>
      <charset val="128"/>
    </font>
    <font>
      <sz val="10"/>
      <name val="ＭＳ Ｐ明朝"/>
      <family val="1"/>
      <charset val="128"/>
    </font>
    <font>
      <sz val="9"/>
      <color indexed="23"/>
      <name val="MS UI Gothic"/>
      <family val="3"/>
      <charset val="128"/>
    </font>
    <font>
      <sz val="8"/>
      <color indexed="23"/>
      <name val="MS UI Gothic"/>
      <family val="3"/>
      <charset val="128"/>
    </font>
    <font>
      <b/>
      <sz val="9"/>
      <color indexed="10"/>
      <name val="MS UI Gothic"/>
      <family val="3"/>
      <charset val="128"/>
    </font>
    <font>
      <sz val="7"/>
      <name val="MS UI Gothic"/>
      <family val="3"/>
      <charset val="128"/>
    </font>
    <font>
      <b/>
      <sz val="16"/>
      <name val="MS UI Gothic"/>
      <family val="3"/>
      <charset val="128"/>
    </font>
    <font>
      <b/>
      <sz val="11"/>
      <name val="MS UI Gothic"/>
      <family val="3"/>
      <charset val="128"/>
    </font>
    <font>
      <b/>
      <sz val="20"/>
      <name val="MS UI Gothic"/>
      <family val="3"/>
      <charset val="128"/>
    </font>
    <font>
      <sz val="20"/>
      <name val="MS UI Gothic"/>
      <family val="3"/>
      <charset val="128"/>
    </font>
    <font>
      <sz val="9"/>
      <color rgb="FFFF0000"/>
      <name val="MS UI Gothic"/>
      <family val="3"/>
      <charset val="128"/>
    </font>
    <font>
      <b/>
      <sz val="8"/>
      <name val="MS UI Gothic"/>
      <family val="3"/>
      <charset val="128"/>
    </font>
    <font>
      <b/>
      <sz val="6"/>
      <name val="MS UI Gothic"/>
      <family val="3"/>
      <charset val="128"/>
    </font>
    <font>
      <b/>
      <sz val="26"/>
      <name val="MS UI Gothic"/>
      <family val="3"/>
      <charset val="128"/>
    </font>
    <font>
      <b/>
      <sz val="36"/>
      <name val="MS UI Gothic"/>
      <family val="3"/>
      <charset val="128"/>
    </font>
    <font>
      <b/>
      <sz val="3"/>
      <name val="MS UI Gothic"/>
      <family val="3"/>
      <charset val="128"/>
    </font>
    <font>
      <sz val="3"/>
      <name val="MS UI Gothic"/>
      <family val="3"/>
      <charset val="128"/>
    </font>
    <font>
      <sz val="3"/>
      <color theme="0"/>
      <name val="MS UI Gothic"/>
      <family val="3"/>
      <charset val="128"/>
    </font>
    <font>
      <sz val="14"/>
      <name val="MS UI Gothic"/>
      <family val="3"/>
      <charset val="128"/>
    </font>
    <font>
      <u/>
      <sz val="6"/>
      <name val="MS UI Gothic"/>
      <family val="3"/>
      <charset val="128"/>
    </font>
    <font>
      <b/>
      <sz val="28"/>
      <name val="MS UI Gothic"/>
      <family val="3"/>
      <charset val="128"/>
    </font>
    <font>
      <b/>
      <sz val="18"/>
      <name val="MS UI Gothic"/>
      <family val="3"/>
      <charset val="128"/>
    </font>
    <font>
      <b/>
      <sz val="12"/>
      <name val="MS UI Gothic"/>
      <family val="3"/>
      <charset val="128"/>
    </font>
    <font>
      <b/>
      <u/>
      <sz val="10"/>
      <name val="MS UI Gothic"/>
      <family val="3"/>
      <charset val="128"/>
    </font>
    <font>
      <sz val="16"/>
      <name val="MS UI Gothic"/>
      <family val="3"/>
      <charset val="128"/>
    </font>
  </fonts>
  <fills count="11">
    <fill>
      <patternFill patternType="none"/>
    </fill>
    <fill>
      <patternFill patternType="gray125"/>
    </fill>
    <fill>
      <patternFill patternType="solid">
        <fgColor indexed="60"/>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theme="5"/>
        <bgColor indexed="64"/>
      </patternFill>
    </fill>
    <fill>
      <patternFill patternType="solid">
        <fgColor theme="1"/>
        <bgColor indexed="64"/>
      </patternFill>
    </fill>
    <fill>
      <patternFill patternType="gray0625">
        <fgColor auto="1"/>
      </patternFill>
    </fill>
    <fill>
      <patternFill patternType="solid">
        <fgColor indexed="65"/>
        <bgColor rgb="FF993300"/>
      </patternFill>
    </fill>
    <fill>
      <patternFill patternType="solid">
        <fgColor indexed="65"/>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64"/>
      </right>
      <top/>
      <bottom/>
      <diagonal/>
    </border>
    <border>
      <left/>
      <right style="thin">
        <color indexed="60"/>
      </right>
      <top style="thin">
        <color indexed="60"/>
      </top>
      <bottom/>
      <diagonal/>
    </border>
    <border>
      <left/>
      <right/>
      <top style="thin">
        <color indexed="60"/>
      </top>
      <bottom/>
      <diagonal/>
    </border>
    <border>
      <left/>
      <right style="thin">
        <color indexed="60"/>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9"/>
      </right>
      <top/>
      <bottom style="thin">
        <color indexed="9"/>
      </bottom>
      <diagonal/>
    </border>
    <border>
      <left style="thin">
        <color indexed="9"/>
      </left>
      <right/>
      <top/>
      <bottom style="thin">
        <color indexed="9"/>
      </bottom>
      <diagonal/>
    </border>
    <border>
      <left style="thick">
        <color indexed="60"/>
      </left>
      <right/>
      <top style="thick">
        <color indexed="60"/>
      </top>
      <bottom style="thick">
        <color indexed="60"/>
      </bottom>
      <diagonal/>
    </border>
    <border>
      <left style="medium">
        <color indexed="60"/>
      </left>
      <right style="thick">
        <color indexed="60"/>
      </right>
      <top style="thick">
        <color indexed="60"/>
      </top>
      <bottom style="thick">
        <color indexed="60"/>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0"/>
      </left>
      <right/>
      <top style="thin">
        <color indexed="60"/>
      </top>
      <bottom/>
      <diagonal/>
    </border>
    <border>
      <left style="thin">
        <color indexed="60"/>
      </left>
      <right/>
      <top/>
      <bottom/>
      <diagonal/>
    </border>
    <border>
      <left/>
      <right/>
      <top style="thin">
        <color rgb="FF993300"/>
      </top>
      <bottom/>
      <diagonal/>
    </border>
    <border>
      <left/>
      <right style="thin">
        <color indexed="60"/>
      </right>
      <top style="thin">
        <color rgb="FF993300"/>
      </top>
      <bottom/>
      <diagonal/>
    </border>
    <border>
      <left style="thin">
        <color rgb="FF993300"/>
      </left>
      <right/>
      <top/>
      <bottom/>
      <diagonal/>
    </border>
    <border>
      <left/>
      <right style="thin">
        <color rgb="FF993300"/>
      </right>
      <top/>
      <bottom/>
      <diagonal/>
    </border>
    <border>
      <left/>
      <right/>
      <top/>
      <bottom style="thin">
        <color rgb="FF993300"/>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0"/>
      </right>
      <top style="thin">
        <color indexed="64"/>
      </top>
      <bottom style="thin">
        <color indexed="60"/>
      </bottom>
      <diagonal/>
    </border>
    <border>
      <left style="thin">
        <color indexed="60"/>
      </left>
      <right style="thin">
        <color indexed="60"/>
      </right>
      <top style="thin">
        <color indexed="64"/>
      </top>
      <bottom style="thin">
        <color indexed="60"/>
      </bottom>
      <diagonal/>
    </border>
    <border>
      <left style="thin">
        <color indexed="60"/>
      </left>
      <right style="thin">
        <color indexed="64"/>
      </right>
      <top style="thin">
        <color indexed="64"/>
      </top>
      <bottom style="thin">
        <color indexed="60"/>
      </bottom>
      <diagonal/>
    </border>
    <border>
      <left style="thin">
        <color indexed="64"/>
      </left>
      <right style="thin">
        <color indexed="60"/>
      </right>
      <top style="thin">
        <color indexed="60"/>
      </top>
      <bottom style="thin">
        <color indexed="64"/>
      </bottom>
      <diagonal/>
    </border>
    <border>
      <left style="thin">
        <color indexed="60"/>
      </left>
      <right style="thin">
        <color indexed="60"/>
      </right>
      <top style="thin">
        <color indexed="60"/>
      </top>
      <bottom style="thin">
        <color indexed="64"/>
      </bottom>
      <diagonal/>
    </border>
    <border>
      <left style="thin">
        <color indexed="60"/>
      </left>
      <right style="thin">
        <color indexed="64"/>
      </right>
      <top style="thin">
        <color indexed="60"/>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rgb="FF993300"/>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rgb="FF993300"/>
      </top>
      <bottom style="dashed">
        <color indexed="64"/>
      </bottom>
      <diagonal/>
    </border>
    <border>
      <left style="dashed">
        <color auto="1"/>
      </left>
      <right style="dashed">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xf numFmtId="38" fontId="2" fillId="0" borderId="0" applyFont="0" applyFill="0" applyBorder="0" applyAlignment="0" applyProtection="0"/>
    <xf numFmtId="0" fontId="17" fillId="0" borderId="0"/>
    <xf numFmtId="0" fontId="3" fillId="0" borderId="0"/>
    <xf numFmtId="0" fontId="3" fillId="0" borderId="0"/>
    <xf numFmtId="0" fontId="11" fillId="0" borderId="0"/>
  </cellStyleXfs>
  <cellXfs count="473">
    <xf numFmtId="0" fontId="0" fillId="0" borderId="0" xfId="0"/>
    <xf numFmtId="0" fontId="6" fillId="0" borderId="0" xfId="3" applyFont="1" applyAlignment="1">
      <alignment vertical="center"/>
    </xf>
    <xf numFmtId="0" fontId="5" fillId="0" borderId="0" xfId="3" applyFont="1" applyAlignment="1">
      <alignment vertical="center"/>
    </xf>
    <xf numFmtId="0" fontId="6" fillId="3" borderId="1" xfId="0" applyFont="1" applyFill="1" applyBorder="1" applyAlignment="1">
      <alignment vertical="center"/>
    </xf>
    <xf numFmtId="0" fontId="6" fillId="0" borderId="1" xfId="0" applyFont="1" applyBorder="1" applyAlignment="1">
      <alignment horizontal="distributed"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wrapText="1"/>
    </xf>
    <xf numFmtId="0" fontId="6" fillId="0" borderId="2" xfId="0" applyFont="1" applyBorder="1" applyAlignment="1">
      <alignment horizontal="distributed"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4" borderId="5" xfId="4" applyFont="1" applyFill="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12" xfId="0" applyFont="1" applyBorder="1" applyAlignment="1">
      <alignment horizontal="distributed"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4" borderId="1" xfId="4" applyFont="1" applyFill="1" applyBorder="1" applyAlignment="1">
      <alignment horizontal="center" vertical="center"/>
    </xf>
    <xf numFmtId="57" fontId="6" fillId="0" borderId="0" xfId="0" applyNumberFormat="1" applyFont="1" applyAlignment="1">
      <alignment horizontal="center" vertical="center"/>
    </xf>
    <xf numFmtId="0" fontId="6" fillId="3" borderId="1" xfId="5" applyFont="1" applyFill="1" applyBorder="1" applyAlignment="1">
      <alignment vertical="center"/>
    </xf>
    <xf numFmtId="0" fontId="6" fillId="0" borderId="6" xfId="0" applyFont="1" applyBorder="1" applyAlignment="1">
      <alignment horizontal="center" vertical="center"/>
    </xf>
    <xf numFmtId="0" fontId="5" fillId="0" borderId="16" xfId="0" applyFont="1" applyBorder="1" applyAlignment="1">
      <alignment vertical="center"/>
    </xf>
    <xf numFmtId="0" fontId="5" fillId="0" borderId="14" xfId="0" applyFont="1" applyBorder="1" applyAlignment="1">
      <alignment vertical="center"/>
    </xf>
    <xf numFmtId="0" fontId="6" fillId="3" borderId="1" xfId="0" applyFont="1" applyFill="1" applyBorder="1" applyAlignment="1">
      <alignment horizontal="center" vertical="center"/>
    </xf>
    <xf numFmtId="0" fontId="6" fillId="3" borderId="1" xfId="4" applyFont="1" applyFill="1" applyBorder="1" applyAlignment="1">
      <alignment horizontal="left" vertical="center"/>
    </xf>
    <xf numFmtId="0" fontId="6" fillId="0" borderId="0" xfId="4" applyFont="1" applyAlignment="1">
      <alignment vertical="center"/>
    </xf>
    <xf numFmtId="0" fontId="6" fillId="4" borderId="1" xfId="4" applyFont="1" applyFill="1" applyBorder="1" applyAlignment="1">
      <alignment vertical="center"/>
    </xf>
    <xf numFmtId="0" fontId="6" fillId="0" borderId="0" xfId="4" applyFont="1" applyAlignment="1">
      <alignment horizontal="left" vertical="center"/>
    </xf>
    <xf numFmtId="0" fontId="13" fillId="0" borderId="0" xfId="4" applyFont="1" applyAlignment="1">
      <alignment vertical="center"/>
    </xf>
    <xf numFmtId="0" fontId="6" fillId="5" borderId="1" xfId="4" applyFont="1" applyFill="1" applyBorder="1" applyAlignment="1">
      <alignment vertical="center"/>
    </xf>
    <xf numFmtId="0" fontId="6" fillId="0" borderId="0" xfId="0" applyFont="1" applyAlignment="1">
      <alignment horizontal="right" vertical="center"/>
    </xf>
    <xf numFmtId="0" fontId="16" fillId="5" borderId="1" xfId="4" applyFont="1" applyFill="1" applyBorder="1" applyAlignment="1">
      <alignment horizontal="center" vertical="center"/>
    </xf>
    <xf numFmtId="0" fontId="16" fillId="5" borderId="3" xfId="4"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6" fillId="4" borderId="16" xfId="4" applyFont="1" applyFill="1" applyBorder="1" applyAlignment="1">
      <alignment horizontal="center" vertical="center"/>
    </xf>
    <xf numFmtId="0" fontId="6" fillId="0" borderId="7" xfId="0" applyFont="1" applyBorder="1" applyAlignment="1">
      <alignment horizontal="center" vertical="center"/>
    </xf>
    <xf numFmtId="0" fontId="6" fillId="4" borderId="0" xfId="4" applyFont="1" applyFill="1" applyAlignment="1">
      <alignment horizontal="center" vertical="center"/>
    </xf>
    <xf numFmtId="0" fontId="6" fillId="0" borderId="19" xfId="0" applyFont="1" applyBorder="1" applyAlignment="1">
      <alignment vertical="center"/>
    </xf>
    <xf numFmtId="57" fontId="6" fillId="0" borderId="16" xfId="0" applyNumberFormat="1" applyFont="1" applyBorder="1" applyAlignment="1">
      <alignment vertical="center"/>
    </xf>
    <xf numFmtId="0" fontId="6" fillId="0" borderId="15" xfId="0" applyFont="1" applyBorder="1" applyAlignment="1">
      <alignment horizontal="right" vertical="center"/>
    </xf>
    <xf numFmtId="0" fontId="6" fillId="0" borderId="13" xfId="0" applyFont="1" applyBorder="1" applyAlignment="1">
      <alignment horizontal="right" vertical="center"/>
    </xf>
    <xf numFmtId="38" fontId="6" fillId="0" borderId="0" xfId="1" applyFont="1" applyFill="1" applyBorder="1" applyAlignment="1">
      <alignment horizontal="center" vertical="center"/>
    </xf>
    <xf numFmtId="38" fontId="6" fillId="3" borderId="1" xfId="1" applyFont="1" applyFill="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vertical="center" shrinkToFit="1"/>
    </xf>
    <xf numFmtId="0" fontId="18" fillId="0" borderId="16" xfId="0" applyFont="1" applyBorder="1" applyAlignment="1">
      <alignment vertical="center"/>
    </xf>
    <xf numFmtId="0" fontId="18" fillId="0" borderId="14" xfId="0" applyFont="1" applyBorder="1" applyAlignment="1">
      <alignment vertical="center"/>
    </xf>
    <xf numFmtId="0" fontId="8" fillId="0" borderId="0" xfId="3" applyFont="1" applyAlignment="1">
      <alignment horizontal="justify" vertical="center"/>
    </xf>
    <xf numFmtId="0" fontId="8" fillId="0" borderId="0" xfId="3" applyFont="1" applyAlignment="1">
      <alignment vertical="center"/>
    </xf>
    <xf numFmtId="0" fontId="8" fillId="0" borderId="0" xfId="3" applyFont="1" applyAlignment="1">
      <alignment vertical="center" wrapText="1"/>
    </xf>
    <xf numFmtId="176" fontId="6" fillId="3" borderId="1" xfId="5" applyNumberFormat="1" applyFont="1" applyFill="1" applyBorder="1" applyAlignment="1">
      <alignment horizontal="center" vertical="center"/>
    </xf>
    <xf numFmtId="0" fontId="19" fillId="0" borderId="0" xfId="0" applyFont="1" applyAlignment="1">
      <alignment horizontal="left" vertical="center"/>
    </xf>
    <xf numFmtId="49" fontId="6" fillId="6" borderId="13" xfId="0" applyNumberFormat="1" applyFont="1" applyFill="1" applyBorder="1" applyAlignment="1">
      <alignment horizontal="center" vertical="center"/>
    </xf>
    <xf numFmtId="0" fontId="6" fillId="0" borderId="0" xfId="3" applyFont="1" applyAlignment="1">
      <alignment horizontal="right" vertical="center"/>
    </xf>
    <xf numFmtId="38" fontId="19" fillId="0" borderId="0" xfId="1" applyFont="1" applyAlignment="1">
      <alignment horizontal="right" vertical="center"/>
    </xf>
    <xf numFmtId="0" fontId="19" fillId="0" borderId="0" xfId="0" applyFont="1" applyAlignment="1">
      <alignment horizontal="right" vertical="center"/>
    </xf>
    <xf numFmtId="0" fontId="22" fillId="0" borderId="0" xfId="3" applyFont="1" applyAlignment="1">
      <alignment horizontal="right" vertical="center" shrinkToFit="1"/>
    </xf>
    <xf numFmtId="0" fontId="23" fillId="0" borderId="0" xfId="3" applyFont="1" applyAlignment="1">
      <alignment horizontal="right" vertical="center" shrinkToFit="1"/>
    </xf>
    <xf numFmtId="176" fontId="6" fillId="0" borderId="0" xfId="0" applyNumberFormat="1" applyFont="1" applyAlignment="1">
      <alignment vertical="center"/>
    </xf>
    <xf numFmtId="176" fontId="6" fillId="0" borderId="1" xfId="0" applyNumberFormat="1" applyFont="1" applyBorder="1" applyAlignment="1">
      <alignment vertical="center"/>
    </xf>
    <xf numFmtId="49"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38" fontId="5" fillId="0" borderId="16" xfId="1" applyFont="1" applyBorder="1" applyAlignment="1">
      <alignment vertical="center"/>
    </xf>
    <xf numFmtId="0" fontId="6" fillId="0" borderId="0" xfId="3" applyFont="1" applyAlignment="1">
      <alignment horizontal="center" vertical="center"/>
    </xf>
    <xf numFmtId="0" fontId="24" fillId="0" borderId="0" xfId="3" applyFont="1" applyAlignment="1">
      <alignment horizontal="right"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3" xfId="0" applyFont="1" applyBorder="1" applyAlignment="1">
      <alignment horizontal="center" vertical="center" wrapText="1"/>
    </xf>
    <xf numFmtId="176" fontId="6" fillId="3" borderId="3" xfId="5" applyNumberFormat="1" applyFont="1" applyFill="1" applyBorder="1" applyAlignment="1">
      <alignment horizontal="center" vertical="center"/>
    </xf>
    <xf numFmtId="176" fontId="26" fillId="0" borderId="0" xfId="0" applyNumberFormat="1" applyFont="1" applyAlignment="1">
      <alignment horizontal="right" vertical="center"/>
    </xf>
    <xf numFmtId="0" fontId="26" fillId="0" borderId="0" xfId="0" applyFont="1" applyAlignment="1">
      <alignment horizontal="left" vertical="center"/>
    </xf>
    <xf numFmtId="0" fontId="26" fillId="0" borderId="0" xfId="0" applyFont="1" applyAlignment="1">
      <alignment vertical="center"/>
    </xf>
    <xf numFmtId="38" fontId="6" fillId="0" borderId="6" xfId="1" applyFont="1" applyFill="1" applyBorder="1" applyAlignment="1">
      <alignment horizontal="center" vertical="center"/>
    </xf>
    <xf numFmtId="0" fontId="5" fillId="0" borderId="0" xfId="3" applyFont="1" applyAlignment="1">
      <alignment vertical="center" wrapText="1"/>
    </xf>
    <xf numFmtId="0" fontId="14" fillId="0" borderId="0" xfId="0" applyFont="1" applyAlignment="1">
      <alignment horizontal="left" vertical="center"/>
    </xf>
    <xf numFmtId="0" fontId="5" fillId="0" borderId="15" xfId="0" applyFont="1" applyBorder="1" applyAlignment="1">
      <alignment horizontal="center" vertical="center"/>
    </xf>
    <xf numFmtId="0" fontId="5" fillId="0" borderId="0" xfId="3" applyFont="1" applyAlignment="1">
      <alignment horizontal="center" vertical="center" shrinkToFit="1"/>
    </xf>
    <xf numFmtId="0" fontId="5" fillId="0" borderId="0" xfId="3" applyFont="1" applyAlignment="1">
      <alignment horizontal="left" vertical="center" shrinkToFit="1"/>
    </xf>
    <xf numFmtId="0" fontId="27" fillId="0" borderId="0" xfId="3" applyFont="1" applyAlignment="1">
      <alignment horizontal="right" vertical="center" shrinkToFit="1"/>
    </xf>
    <xf numFmtId="0" fontId="28" fillId="0" borderId="0" xfId="3" applyFont="1" applyAlignment="1">
      <alignment horizontal="right" vertical="center" shrinkToFit="1"/>
    </xf>
    <xf numFmtId="0" fontId="16" fillId="0" borderId="0" xfId="3" applyFont="1" applyAlignment="1">
      <alignment horizontal="right" vertical="center" shrinkToFit="1"/>
    </xf>
    <xf numFmtId="0" fontId="6" fillId="0" borderId="0" xfId="3" applyFont="1" applyAlignment="1">
      <alignment horizontal="left" vertical="center" shrinkToFit="1"/>
    </xf>
    <xf numFmtId="0" fontId="29" fillId="0" borderId="0" xfId="3" applyFont="1" applyAlignment="1">
      <alignment horizontal="right" vertical="center" shrinkToFit="1"/>
    </xf>
    <xf numFmtId="0" fontId="30" fillId="0" borderId="0" xfId="3" applyFont="1" applyAlignment="1">
      <alignment horizontal="right" vertical="center" shrinkToFit="1"/>
    </xf>
    <xf numFmtId="0" fontId="31" fillId="0" borderId="0" xfId="3" applyFont="1" applyAlignment="1">
      <alignment horizontal="right" vertical="center" shrinkToFit="1"/>
    </xf>
    <xf numFmtId="0" fontId="32" fillId="0" borderId="0" xfId="3" applyFont="1" applyAlignment="1">
      <alignment vertical="center" wrapText="1"/>
    </xf>
    <xf numFmtId="0" fontId="32" fillId="0" borderId="0" xfId="3" applyFont="1" applyAlignment="1">
      <alignment vertical="center"/>
    </xf>
    <xf numFmtId="0" fontId="25" fillId="0" borderId="0" xfId="3" applyFont="1" applyAlignment="1">
      <alignment vertical="center" wrapText="1"/>
    </xf>
    <xf numFmtId="0" fontId="6" fillId="0" borderId="47" xfId="0" applyFont="1" applyBorder="1" applyAlignment="1">
      <alignment horizontal="distributed" vertical="center"/>
    </xf>
    <xf numFmtId="0" fontId="6" fillId="0" borderId="3" xfId="0" applyFont="1" applyBorder="1" applyAlignment="1">
      <alignment horizontal="center" vertical="center"/>
    </xf>
    <xf numFmtId="0" fontId="1" fillId="0" borderId="0" xfId="2" applyFont="1" applyAlignment="1">
      <alignment vertical="center"/>
    </xf>
    <xf numFmtId="0" fontId="8" fillId="0" borderId="0" xfId="2" applyFont="1" applyAlignment="1">
      <alignment vertical="center"/>
    </xf>
    <xf numFmtId="0" fontId="16" fillId="0" borderId="0" xfId="3" applyFont="1" applyAlignment="1">
      <alignment horizontal="justify" vertical="center"/>
    </xf>
    <xf numFmtId="0" fontId="6" fillId="0" borderId="0" xfId="3" applyFont="1" applyAlignment="1">
      <alignment horizontal="left" vertical="center" wrapText="1"/>
    </xf>
    <xf numFmtId="0" fontId="1" fillId="0" borderId="0" xfId="3" applyFont="1" applyAlignment="1">
      <alignment horizontal="left" vertical="center"/>
    </xf>
    <xf numFmtId="0" fontId="1" fillId="0" borderId="0" xfId="3" applyFont="1" applyAlignment="1">
      <alignment horizontal="right" vertical="center"/>
    </xf>
    <xf numFmtId="0" fontId="5" fillId="0" borderId="0" xfId="3" applyFont="1" applyAlignment="1">
      <alignment horizontal="distributed" vertical="top" wrapText="1"/>
    </xf>
    <xf numFmtId="0" fontId="5" fillId="0" borderId="22" xfId="3" applyFont="1" applyBorder="1" applyAlignment="1">
      <alignment horizontal="distributed" vertical="top" wrapText="1"/>
    </xf>
    <xf numFmtId="0" fontId="5" fillId="0" borderId="0" xfId="3" applyFont="1" applyAlignment="1">
      <alignment horizontal="distributed" vertical="center" wrapText="1"/>
    </xf>
    <xf numFmtId="0" fontId="5" fillId="0" borderId="0" xfId="3" applyFont="1" applyAlignment="1">
      <alignment horizontal="left" vertical="center"/>
    </xf>
    <xf numFmtId="0" fontId="5" fillId="0" borderId="0" xfId="3" applyFont="1" applyAlignment="1">
      <alignment horizontal="distributed" vertical="center"/>
    </xf>
    <xf numFmtId="0" fontId="5" fillId="0" borderId="0" xfId="3" applyFont="1" applyAlignment="1">
      <alignment horizontal="center" vertical="center"/>
    </xf>
    <xf numFmtId="0" fontId="7" fillId="0" borderId="0" xfId="3" applyFont="1" applyAlignment="1">
      <alignment horizontal="left" vertical="center"/>
    </xf>
    <xf numFmtId="0" fontId="6" fillId="0" borderId="0" xfId="3" applyFont="1" applyAlignment="1">
      <alignment horizontal="left" vertical="center"/>
    </xf>
    <xf numFmtId="0" fontId="8" fillId="0" borderId="15" xfId="3" applyFont="1" applyBorder="1" applyAlignment="1">
      <alignment vertical="center"/>
    </xf>
    <xf numFmtId="0" fontId="1" fillId="0" borderId="6" xfId="3" applyFont="1" applyBorder="1" applyAlignment="1">
      <alignment horizontal="center" vertical="center" wrapText="1"/>
    </xf>
    <xf numFmtId="0" fontId="1" fillId="0" borderId="6" xfId="3" applyFont="1" applyBorder="1" applyAlignment="1">
      <alignment horizontal="center" vertical="center"/>
    </xf>
    <xf numFmtId="0" fontId="33" fillId="0" borderId="7" xfId="3" applyFont="1" applyBorder="1" applyAlignment="1">
      <alignment horizontal="center" vertical="center"/>
    </xf>
    <xf numFmtId="0" fontId="6" fillId="0" borderId="48" xfId="3" applyFont="1" applyBorder="1" applyAlignment="1">
      <alignment vertical="center"/>
    </xf>
    <xf numFmtId="0" fontId="33" fillId="0" borderId="19" xfId="3" applyFont="1" applyBorder="1" applyAlignment="1">
      <alignment vertical="center"/>
    </xf>
    <xf numFmtId="0" fontId="6" fillId="0" borderId="4" xfId="3" applyFont="1" applyBorder="1" applyAlignment="1">
      <alignment vertical="center"/>
    </xf>
    <xf numFmtId="0" fontId="6" fillId="0" borderId="5" xfId="3" applyFont="1" applyBorder="1" applyAlignment="1">
      <alignment vertical="center"/>
    </xf>
    <xf numFmtId="0" fontId="33" fillId="0" borderId="8" xfId="3" applyFont="1" applyBorder="1" applyAlignment="1">
      <alignment vertical="center"/>
    </xf>
    <xf numFmtId="0" fontId="6" fillId="0" borderId="51" xfId="3" applyFont="1" applyBorder="1" applyAlignment="1">
      <alignment horizontal="left" vertical="center"/>
    </xf>
    <xf numFmtId="0" fontId="8" fillId="7" borderId="0" xfId="3" applyFont="1" applyFill="1" applyAlignment="1">
      <alignment horizontal="justify" vertical="center"/>
    </xf>
    <xf numFmtId="0" fontId="6" fillId="7" borderId="0" xfId="3" applyFont="1" applyFill="1" applyAlignment="1">
      <alignment horizontal="justify" vertical="center"/>
    </xf>
    <xf numFmtId="0" fontId="5" fillId="7" borderId="0" xfId="3" applyFont="1" applyFill="1" applyAlignment="1">
      <alignment horizontal="justify" vertical="center"/>
    </xf>
    <xf numFmtId="0" fontId="32" fillId="7" borderId="0" xfId="3" applyFont="1" applyFill="1" applyAlignment="1">
      <alignment horizontal="justify" vertical="center"/>
    </xf>
    <xf numFmtId="0" fontId="5" fillId="0" borderId="5" xfId="3" applyFont="1" applyBorder="1" applyAlignment="1">
      <alignment horizontal="left" vertical="center"/>
    </xf>
    <xf numFmtId="0" fontId="5" fillId="0" borderId="5" xfId="3" applyFont="1" applyBorder="1" applyAlignment="1">
      <alignment horizontal="center" vertical="center" shrinkToFit="1"/>
    </xf>
    <xf numFmtId="0" fontId="8" fillId="0" borderId="5" xfId="3" applyFont="1" applyBorder="1" applyAlignment="1">
      <alignment vertical="center"/>
    </xf>
    <xf numFmtId="0" fontId="8" fillId="0" borderId="8" xfId="3" applyFont="1" applyBorder="1" applyAlignment="1">
      <alignment vertical="center"/>
    </xf>
    <xf numFmtId="0" fontId="6" fillId="0" borderId="15" xfId="3" applyFont="1" applyBorder="1" applyAlignment="1">
      <alignment vertical="center"/>
    </xf>
    <xf numFmtId="0" fontId="6" fillId="0" borderId="8" xfId="3" applyFont="1" applyBorder="1" applyAlignment="1">
      <alignment horizontal="left" vertical="center"/>
    </xf>
    <xf numFmtId="0" fontId="6" fillId="0" borderId="8" xfId="3" applyFont="1" applyBorder="1" applyAlignment="1">
      <alignment vertical="center"/>
    </xf>
    <xf numFmtId="0" fontId="6" fillId="0" borderId="6" xfId="3" applyFont="1" applyBorder="1" applyAlignment="1">
      <alignment horizontal="right" vertical="center"/>
    </xf>
    <xf numFmtId="38" fontId="1" fillId="0" borderId="6" xfId="1" applyFont="1" applyBorder="1" applyAlignment="1">
      <alignment horizontal="center" vertical="center" shrinkToFit="1"/>
    </xf>
    <xf numFmtId="0" fontId="6" fillId="0" borderId="6" xfId="3" applyFont="1" applyBorder="1" applyAlignment="1">
      <alignment horizontal="left" vertical="center" wrapText="1"/>
    </xf>
    <xf numFmtId="0" fontId="1" fillId="0" borderId="6" xfId="3" applyFont="1" applyBorder="1" applyAlignment="1">
      <alignment horizontal="center" vertical="center" shrinkToFit="1"/>
    </xf>
    <xf numFmtId="0" fontId="6" fillId="0" borderId="6" xfId="3" applyFont="1" applyBorder="1" applyAlignment="1">
      <alignment vertical="center"/>
    </xf>
    <xf numFmtId="0" fontId="6" fillId="0" borderId="19" xfId="3" applyFont="1" applyBorder="1" applyAlignment="1">
      <alignment vertical="center"/>
    </xf>
    <xf numFmtId="0" fontId="6" fillId="0" borderId="49" xfId="3" applyFont="1" applyBorder="1" applyAlignment="1">
      <alignment horizontal="center" vertical="center"/>
    </xf>
    <xf numFmtId="0" fontId="6" fillId="0" borderId="50" xfId="3" applyFont="1" applyBorder="1" applyAlignment="1">
      <alignment horizontal="center" vertical="center"/>
    </xf>
    <xf numFmtId="0" fontId="6" fillId="0" borderId="92" xfId="3" applyFont="1" applyBorder="1" applyAlignment="1">
      <alignment horizontal="center" vertical="center"/>
    </xf>
    <xf numFmtId="0" fontId="6" fillId="0" borderId="91" xfId="3" applyFont="1" applyBorder="1" applyAlignment="1">
      <alignment horizontal="center" vertical="center"/>
    </xf>
    <xf numFmtId="0" fontId="5" fillId="0" borderId="49" xfId="3" applyFont="1" applyBorder="1" applyAlignment="1">
      <alignment vertical="center" wrapText="1"/>
    </xf>
    <xf numFmtId="0" fontId="32" fillId="0" borderId="6" xfId="3" applyFont="1" applyBorder="1" applyAlignment="1">
      <alignment vertical="center" wrapText="1"/>
    </xf>
    <xf numFmtId="0" fontId="32" fillId="0" borderId="7" xfId="3" applyFont="1" applyBorder="1" applyAlignment="1">
      <alignment vertical="center" wrapText="1"/>
    </xf>
    <xf numFmtId="0" fontId="32" fillId="0" borderId="5" xfId="3" applyFont="1" applyBorder="1" applyAlignment="1">
      <alignment vertical="center" wrapText="1"/>
    </xf>
    <xf numFmtId="0" fontId="32" fillId="0" borderId="8" xfId="3" applyFont="1" applyBorder="1" applyAlignment="1">
      <alignment vertical="center" wrapText="1"/>
    </xf>
    <xf numFmtId="0" fontId="5" fillId="0" borderId="48" xfId="3" applyFont="1" applyBorder="1" applyAlignment="1">
      <alignment horizontal="center" vertical="center"/>
    </xf>
    <xf numFmtId="0" fontId="8" fillId="7" borderId="60" xfId="3" applyFont="1" applyFill="1" applyBorder="1" applyAlignment="1">
      <alignment horizontal="justify" vertical="center"/>
    </xf>
    <xf numFmtId="0" fontId="6" fillId="0" borderId="102" xfId="3" applyFont="1" applyBorder="1" applyAlignment="1">
      <alignment horizontal="center" vertical="center"/>
    </xf>
    <xf numFmtId="0" fontId="6" fillId="0" borderId="104" xfId="3" applyFont="1" applyBorder="1" applyAlignment="1">
      <alignment horizontal="center" vertical="center"/>
    </xf>
    <xf numFmtId="0" fontId="25" fillId="0" borderId="0" xfId="3" applyFont="1" applyAlignment="1">
      <alignment vertical="center"/>
    </xf>
    <xf numFmtId="0" fontId="34" fillId="0" borderId="0" xfId="3" applyFont="1" applyAlignment="1">
      <alignment vertical="center"/>
    </xf>
    <xf numFmtId="0" fontId="6" fillId="0" borderId="0" xfId="3" applyFont="1" applyAlignment="1">
      <alignment horizontal="justify" vertical="center"/>
    </xf>
    <xf numFmtId="0" fontId="5" fillId="0" borderId="0" xfId="3" applyFont="1" applyAlignment="1">
      <alignment horizontal="justify" vertical="center"/>
    </xf>
    <xf numFmtId="0" fontId="5" fillId="0" borderId="66" xfId="3" applyFont="1" applyBorder="1" applyAlignment="1">
      <alignment horizontal="distributed" vertical="top" wrapText="1"/>
    </xf>
    <xf numFmtId="0" fontId="6" fillId="0" borderId="105" xfId="3" applyFont="1" applyBorder="1" applyAlignment="1">
      <alignment vertical="center"/>
    </xf>
    <xf numFmtId="0" fontId="28" fillId="0" borderId="0" xfId="3" applyFont="1" applyAlignment="1">
      <alignment horizontal="justify" vertical="center"/>
    </xf>
    <xf numFmtId="0" fontId="35" fillId="0" borderId="0" xfId="3" applyFont="1" applyAlignment="1">
      <alignment horizontal="center" vertical="center"/>
    </xf>
    <xf numFmtId="0" fontId="8" fillId="0" borderId="0" xfId="3" applyFont="1" applyAlignment="1">
      <alignment horizontal="left" vertical="center"/>
    </xf>
    <xf numFmtId="0" fontId="6" fillId="0" borderId="14" xfId="3" applyFont="1" applyBorder="1" applyAlignment="1">
      <alignment horizontal="left" vertical="center"/>
    </xf>
    <xf numFmtId="0" fontId="6" fillId="0" borderId="107" xfId="3" applyFont="1" applyBorder="1" applyAlignment="1">
      <alignment horizontal="left" vertical="center"/>
    </xf>
    <xf numFmtId="0" fontId="5" fillId="0" borderId="0" xfId="3" applyFont="1" applyAlignment="1">
      <alignment horizontal="left" vertical="center" wrapText="1"/>
    </xf>
    <xf numFmtId="0" fontId="5" fillId="0" borderId="0" xfId="0" applyFont="1" applyAlignment="1">
      <alignment vertical="center"/>
    </xf>
    <xf numFmtId="0" fontId="5" fillId="0" borderId="0" xfId="0" applyFont="1" applyAlignment="1">
      <alignment vertical="top"/>
    </xf>
    <xf numFmtId="0" fontId="5" fillId="0" borderId="0" xfId="3" applyFont="1" applyAlignment="1">
      <alignment horizontal="left" vertical="top" wrapText="1"/>
    </xf>
    <xf numFmtId="0" fontId="5" fillId="0" borderId="0" xfId="0" applyFont="1" applyAlignment="1">
      <alignment vertical="top" wrapText="1"/>
    </xf>
    <xf numFmtId="0" fontId="36" fillId="0" borderId="0" xfId="3" applyFont="1" applyAlignment="1">
      <alignment horizontal="right" vertical="center" shrinkToFit="1"/>
    </xf>
    <xf numFmtId="0" fontId="37" fillId="0" borderId="0" xfId="3" applyFont="1" applyAlignment="1">
      <alignment horizontal="right" vertical="center" shrinkToFit="1"/>
    </xf>
    <xf numFmtId="0" fontId="38" fillId="0" borderId="0" xfId="3" applyFont="1" applyAlignment="1">
      <alignment horizontal="right" vertical="center" shrinkToFit="1"/>
    </xf>
    <xf numFmtId="0" fontId="5" fillId="0" borderId="0" xfId="3" applyFont="1" applyAlignment="1">
      <alignment horizontal="center" vertical="top"/>
    </xf>
    <xf numFmtId="0" fontId="6" fillId="0" borderId="0" xfId="4" applyFont="1" applyAlignment="1">
      <alignment vertical="top" wrapText="1"/>
    </xf>
    <xf numFmtId="0" fontId="6" fillId="0" borderId="13" xfId="0" applyFont="1" applyBorder="1" applyAlignment="1">
      <alignment horizontal="distributed" vertical="center"/>
    </xf>
    <xf numFmtId="0" fontId="6" fillId="0" borderId="16" xfId="0" applyFont="1" applyBorder="1" applyAlignment="1">
      <alignment horizontal="distributed" vertical="center"/>
    </xf>
    <xf numFmtId="0" fontId="6" fillId="0" borderId="14" xfId="0" applyFont="1" applyBorder="1" applyAlignment="1">
      <alignment horizontal="distributed"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0" fillId="0" borderId="13" xfId="0" applyFont="1" applyBorder="1" applyAlignment="1">
      <alignment horizontal="right" vertical="center"/>
    </xf>
    <xf numFmtId="0" fontId="20" fillId="0" borderId="16" xfId="0" applyFont="1" applyBorder="1" applyAlignment="1">
      <alignment horizontal="right" vertical="center"/>
    </xf>
    <xf numFmtId="0" fontId="20" fillId="0" borderId="14" xfId="0" applyFont="1" applyBorder="1" applyAlignment="1">
      <alignment horizontal="right" vertical="center"/>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8" xfId="0" applyFont="1" applyBorder="1" applyAlignment="1">
      <alignment horizontal="distributed" vertical="center"/>
    </xf>
    <xf numFmtId="180" fontId="6" fillId="6" borderId="13" xfId="0" applyNumberFormat="1" applyFont="1" applyFill="1" applyBorder="1" applyAlignment="1">
      <alignment horizontal="center" vertical="center"/>
    </xf>
    <xf numFmtId="180" fontId="6" fillId="6" borderId="16" xfId="0" applyNumberFormat="1" applyFont="1" applyFill="1" applyBorder="1" applyAlignment="1">
      <alignment horizontal="center" vertical="center"/>
    </xf>
    <xf numFmtId="180" fontId="6" fillId="6" borderId="14" xfId="0" applyNumberFormat="1" applyFont="1" applyFill="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177" fontId="6" fillId="3" borderId="4" xfId="4" applyNumberFormat="1" applyFont="1" applyFill="1" applyBorder="1" applyAlignment="1" applyProtection="1">
      <alignment horizontal="center" vertical="center"/>
      <protection locked="0"/>
    </xf>
    <xf numFmtId="177" fontId="6" fillId="3" borderId="5" xfId="4" applyNumberFormat="1" applyFont="1" applyFill="1" applyBorder="1" applyAlignment="1" applyProtection="1">
      <alignment horizontal="center" vertical="center"/>
      <protection locked="0"/>
    </xf>
    <xf numFmtId="177" fontId="6" fillId="3" borderId="8" xfId="4" applyNumberFormat="1" applyFont="1" applyFill="1" applyBorder="1" applyAlignment="1" applyProtection="1">
      <alignment horizontal="center" vertical="center"/>
      <protection locked="0"/>
    </xf>
    <xf numFmtId="0" fontId="6" fillId="3" borderId="30" xfId="0" applyFont="1" applyFill="1" applyBorder="1" applyAlignment="1" applyProtection="1">
      <alignment horizontal="left" vertical="center"/>
      <protection locked="0"/>
    </xf>
    <xf numFmtId="0" fontId="6" fillId="3" borderId="31" xfId="0" applyFont="1" applyFill="1" applyBorder="1" applyAlignment="1" applyProtection="1">
      <alignment horizontal="left" vertical="center"/>
      <protection locked="0"/>
    </xf>
    <xf numFmtId="0" fontId="6" fillId="3" borderId="35" xfId="0" applyFont="1" applyFill="1" applyBorder="1" applyAlignment="1" applyProtection="1">
      <alignment horizontal="left" vertical="center"/>
      <protection locked="0"/>
    </xf>
    <xf numFmtId="0" fontId="6" fillId="3" borderId="36" xfId="0" applyFont="1" applyFill="1" applyBorder="1" applyAlignment="1" applyProtection="1">
      <alignment horizontal="left" vertical="center"/>
      <protection locked="0"/>
    </xf>
    <xf numFmtId="0" fontId="6" fillId="3" borderId="11"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23" xfId="0" applyFont="1" applyFill="1" applyBorder="1" applyAlignment="1" applyProtection="1">
      <alignment horizontal="left" vertical="center"/>
      <protection locked="0"/>
    </xf>
    <xf numFmtId="0" fontId="6" fillId="3" borderId="24" xfId="0" applyFont="1" applyFill="1" applyBorder="1" applyAlignment="1" applyProtection="1">
      <alignment horizontal="left" vertical="center"/>
      <protection locked="0"/>
    </xf>
    <xf numFmtId="0" fontId="6" fillId="3" borderId="25" xfId="0" applyFont="1" applyFill="1" applyBorder="1" applyAlignment="1" applyProtection="1">
      <alignment horizontal="left" vertical="center"/>
      <protection locked="0"/>
    </xf>
    <xf numFmtId="0" fontId="6" fillId="3" borderId="32" xfId="0" applyFont="1" applyFill="1" applyBorder="1" applyAlignment="1" applyProtection="1">
      <alignment horizontal="left" vertical="center"/>
      <protection locked="0"/>
    </xf>
    <xf numFmtId="0" fontId="6" fillId="3" borderId="33" xfId="0" applyFont="1" applyFill="1" applyBorder="1" applyAlignment="1" applyProtection="1">
      <alignment horizontal="left" vertical="center"/>
      <protection locked="0"/>
    </xf>
    <xf numFmtId="0" fontId="6" fillId="3" borderId="34" xfId="0" applyFont="1" applyFill="1" applyBorder="1" applyAlignment="1" applyProtection="1">
      <alignment horizontal="left" vertical="center"/>
      <protection locked="0"/>
    </xf>
    <xf numFmtId="0" fontId="6" fillId="3" borderId="37" xfId="0" applyFont="1" applyFill="1" applyBorder="1" applyAlignment="1" applyProtection="1">
      <alignment horizontal="left" vertical="center"/>
      <protection locked="0"/>
    </xf>
    <xf numFmtId="0" fontId="6" fillId="3" borderId="38" xfId="0"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6" fillId="0" borderId="28" xfId="4" applyFont="1" applyBorder="1" applyAlignment="1">
      <alignment horizontal="center" vertical="center"/>
    </xf>
    <xf numFmtId="0" fontId="16" fillId="0" borderId="29" xfId="4" applyFont="1" applyBorder="1" applyAlignment="1">
      <alignment horizontal="center" vertical="center"/>
    </xf>
    <xf numFmtId="0" fontId="6" fillId="3" borderId="2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3" borderId="1" xfId="0" applyFont="1" applyFill="1" applyBorder="1" applyAlignment="1" applyProtection="1">
      <alignment vertical="center"/>
      <protection locked="0"/>
    </xf>
    <xf numFmtId="0" fontId="6" fillId="3" borderId="13"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0" borderId="13"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48" xfId="0" applyFont="1" applyBorder="1" applyAlignment="1">
      <alignment horizontal="distributed" vertical="center" wrapText="1"/>
    </xf>
    <xf numFmtId="0" fontId="6" fillId="0" borderId="19"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8" xfId="0" applyFont="1" applyBorder="1" applyAlignment="1">
      <alignment horizontal="distributed" vertical="center" wrapText="1"/>
    </xf>
    <xf numFmtId="179" fontId="23" fillId="0" borderId="0" xfId="3" applyNumberFormat="1" applyFont="1" applyAlignment="1">
      <alignment vertical="center"/>
    </xf>
    <xf numFmtId="0" fontId="5" fillId="0" borderId="0" xfId="3" applyFont="1" applyAlignment="1">
      <alignment horizontal="right" vertical="center"/>
    </xf>
    <xf numFmtId="0" fontId="6" fillId="0" borderId="0" xfId="3" applyFont="1" applyAlignment="1">
      <alignment horizontal="right" vertical="center"/>
    </xf>
    <xf numFmtId="0" fontId="5" fillId="0" borderId="79" xfId="3" applyFont="1" applyBorder="1" applyAlignment="1">
      <alignment horizontal="distributed" vertical="center" justifyLastLine="1"/>
    </xf>
    <xf numFmtId="0" fontId="5" fillId="0" borderId="80" xfId="3" applyFont="1" applyBorder="1" applyAlignment="1">
      <alignment horizontal="distributed" vertical="center" justifyLastLine="1"/>
    </xf>
    <xf numFmtId="0" fontId="5" fillId="0" borderId="81" xfId="3" applyFont="1" applyBorder="1" applyAlignment="1">
      <alignment horizontal="distributed" vertical="center" justifyLastLine="1"/>
    </xf>
    <xf numFmtId="0" fontId="5" fillId="0" borderId="94" xfId="3" applyFont="1" applyBorder="1" applyAlignment="1">
      <alignment horizontal="distributed" vertical="center" justifyLastLine="1"/>
    </xf>
    <xf numFmtId="0" fontId="5" fillId="0" borderId="95" xfId="3" applyFont="1" applyBorder="1" applyAlignment="1">
      <alignment horizontal="distributed" vertical="center" justifyLastLine="1"/>
    </xf>
    <xf numFmtId="0" fontId="5" fillId="0" borderId="96" xfId="3" applyFont="1" applyBorder="1" applyAlignment="1">
      <alignment horizontal="distributed" vertical="center" justifyLastLine="1"/>
    </xf>
    <xf numFmtId="0" fontId="5" fillId="0" borderId="1" xfId="3" applyFont="1" applyBorder="1" applyAlignment="1">
      <alignment horizontal="distributed" vertical="center" wrapText="1"/>
    </xf>
    <xf numFmtId="0" fontId="8" fillId="0" borderId="1" xfId="3" applyFont="1" applyBorder="1" applyAlignment="1">
      <alignment horizontal="distributed" vertical="center" wrapText="1" shrinkToFit="1"/>
    </xf>
    <xf numFmtId="0" fontId="8" fillId="0" borderId="13" xfId="3" applyFont="1" applyBorder="1" applyAlignment="1">
      <alignment horizontal="distributed" vertical="center" wrapText="1" shrinkToFit="1"/>
    </xf>
    <xf numFmtId="0" fontId="6" fillId="0" borderId="50" xfId="3" applyFont="1" applyBorder="1" applyAlignment="1">
      <alignment horizontal="center" vertical="center"/>
    </xf>
    <xf numFmtId="0" fontId="6" fillId="0" borderId="51" xfId="3" applyFont="1" applyBorder="1" applyAlignment="1">
      <alignment horizontal="center" vertical="center"/>
    </xf>
    <xf numFmtId="0" fontId="6" fillId="0" borderId="104" xfId="3" applyFont="1" applyBorder="1" applyAlignment="1">
      <alignment horizontal="center" vertical="center"/>
    </xf>
    <xf numFmtId="0" fontId="6" fillId="0" borderId="103" xfId="3" applyFont="1" applyBorder="1" applyAlignment="1">
      <alignment horizontal="center" vertical="center"/>
    </xf>
    <xf numFmtId="0" fontId="7" fillId="0" borderId="0" xfId="3" applyFont="1" applyAlignment="1">
      <alignment horizontal="distributed" vertical="center"/>
    </xf>
    <xf numFmtId="0" fontId="14" fillId="0" borderId="82" xfId="3" applyFont="1" applyBorder="1" applyAlignment="1">
      <alignment horizontal="center" vertical="center"/>
    </xf>
    <xf numFmtId="0" fontId="14" fillId="0" borderId="83" xfId="3" applyFont="1" applyBorder="1" applyAlignment="1">
      <alignment horizontal="center" vertical="center"/>
    </xf>
    <xf numFmtId="0" fontId="14" fillId="0" borderId="84" xfId="3" applyFont="1" applyBorder="1" applyAlignment="1">
      <alignment horizontal="center" vertical="center"/>
    </xf>
    <xf numFmtId="0" fontId="14" fillId="0" borderId="97" xfId="3" applyFont="1" applyBorder="1" applyAlignment="1">
      <alignment horizontal="center" vertical="center"/>
    </xf>
    <xf numFmtId="0" fontId="14" fillId="0" borderId="98" xfId="3" applyFont="1" applyBorder="1" applyAlignment="1">
      <alignment horizontal="center" vertical="center"/>
    </xf>
    <xf numFmtId="0" fontId="14" fillId="0" borderId="99" xfId="3" applyFont="1" applyBorder="1" applyAlignment="1">
      <alignment horizontal="center" vertical="center"/>
    </xf>
    <xf numFmtId="0" fontId="5" fillId="0" borderId="0" xfId="3" applyFont="1" applyAlignment="1">
      <alignment horizontal="distributed" vertical="center" wrapText="1"/>
    </xf>
    <xf numFmtId="0" fontId="5" fillId="0" borderId="42" xfId="3" applyFont="1" applyBorder="1" applyAlignment="1">
      <alignment horizontal="distributed" vertical="center" wrapText="1"/>
    </xf>
    <xf numFmtId="0" fontId="5" fillId="0" borderId="43" xfId="3" applyFont="1" applyBorder="1" applyAlignment="1">
      <alignment horizontal="distributed" vertical="center" wrapText="1"/>
    </xf>
    <xf numFmtId="0" fontId="5" fillId="0" borderId="22" xfId="3" applyFont="1" applyBorder="1" applyAlignment="1">
      <alignment horizontal="distributed" vertical="center" wrapText="1"/>
    </xf>
    <xf numFmtId="0" fontId="21" fillId="0" borderId="40" xfId="3" applyFont="1" applyBorder="1" applyAlignment="1">
      <alignment horizontal="left" vertical="center" wrapText="1"/>
    </xf>
    <xf numFmtId="0" fontId="21" fillId="0" borderId="21" xfId="3" applyFont="1" applyBorder="1" applyAlignment="1">
      <alignment horizontal="left" vertical="center" wrapText="1"/>
    </xf>
    <xf numFmtId="0" fontId="21" fillId="0" borderId="20" xfId="3" applyFont="1" applyBorder="1" applyAlignment="1">
      <alignment horizontal="left" vertical="center" wrapText="1"/>
    </xf>
    <xf numFmtId="0" fontId="21" fillId="0" borderId="41" xfId="3" applyFont="1" applyBorder="1" applyAlignment="1">
      <alignment horizontal="left" vertical="center" wrapText="1"/>
    </xf>
    <xf numFmtId="0" fontId="21" fillId="0" borderId="0" xfId="3" applyFont="1" applyAlignment="1">
      <alignment horizontal="left" vertical="center" wrapText="1"/>
    </xf>
    <xf numFmtId="0" fontId="21" fillId="0" borderId="22" xfId="3" applyFont="1" applyBorder="1" applyAlignment="1">
      <alignment horizontal="left" vertical="center" wrapText="1"/>
    </xf>
    <xf numFmtId="0" fontId="5" fillId="0" borderId="48" xfId="3" applyFont="1" applyBorder="1" applyAlignment="1">
      <alignment horizontal="distributed" vertical="center" wrapText="1"/>
    </xf>
    <xf numFmtId="0" fontId="5" fillId="0" borderId="19" xfId="3" applyFont="1" applyBorder="1" applyAlignment="1">
      <alignment horizontal="distributed" vertical="center" wrapText="1"/>
    </xf>
    <xf numFmtId="0" fontId="1" fillId="0" borderId="0" xfId="3" applyFont="1" applyAlignment="1">
      <alignment horizontal="left" vertical="center" indent="1"/>
    </xf>
    <xf numFmtId="0" fontId="1" fillId="0" borderId="46" xfId="3" applyFont="1" applyBorder="1" applyAlignment="1">
      <alignment horizontal="left" vertical="center" indent="1"/>
    </xf>
    <xf numFmtId="0" fontId="5" fillId="0" borderId="3" xfId="3" applyFont="1" applyBorder="1" applyAlignment="1">
      <alignment horizontal="distributed" vertical="center" wrapText="1"/>
    </xf>
    <xf numFmtId="0" fontId="1" fillId="0" borderId="48" xfId="3" applyFont="1" applyBorder="1" applyAlignment="1">
      <alignment horizontal="left" vertical="center" indent="1"/>
    </xf>
    <xf numFmtId="0" fontId="1" fillId="0" borderId="19" xfId="3" applyFont="1" applyBorder="1" applyAlignment="1">
      <alignment horizontal="left" vertical="center" indent="1"/>
    </xf>
    <xf numFmtId="0" fontId="1" fillId="0" borderId="4" xfId="3" applyFont="1" applyBorder="1" applyAlignment="1">
      <alignment horizontal="left" vertical="center" indent="1"/>
    </xf>
    <xf numFmtId="0" fontId="1" fillId="0" borderId="5" xfId="3" applyFont="1" applyBorder="1" applyAlignment="1">
      <alignment horizontal="left" vertical="center" indent="1"/>
    </xf>
    <xf numFmtId="0" fontId="5" fillId="0" borderId="15" xfId="3" applyFont="1" applyBorder="1" applyAlignment="1">
      <alignment horizontal="distributed" vertical="center" wrapText="1"/>
    </xf>
    <xf numFmtId="0" fontId="5" fillId="0" borderId="6" xfId="3" applyFont="1" applyBorder="1" applyAlignment="1">
      <alignment horizontal="distributed" vertical="center" wrapText="1"/>
    </xf>
    <xf numFmtId="0" fontId="5" fillId="0" borderId="78" xfId="3" applyFont="1" applyBorder="1" applyAlignment="1">
      <alignment horizontal="distributed" vertical="center" wrapText="1"/>
    </xf>
    <xf numFmtId="0" fontId="5" fillId="0" borderId="45" xfId="3" applyFont="1" applyBorder="1" applyAlignment="1">
      <alignment horizontal="distributed" vertical="center" wrapText="1"/>
    </xf>
    <xf numFmtId="0" fontId="14" fillId="0" borderId="6" xfId="3" applyFont="1" applyBorder="1" applyAlignment="1">
      <alignment horizontal="right" vertical="center" wrapText="1"/>
    </xf>
    <xf numFmtId="0" fontId="14" fillId="0" borderId="0" xfId="3" applyFont="1" applyAlignment="1">
      <alignment horizontal="right" vertical="center" wrapText="1"/>
    </xf>
    <xf numFmtId="0" fontId="5" fillId="0" borderId="7" xfId="3" applyFont="1" applyBorder="1" applyAlignment="1">
      <alignment horizontal="justify" vertical="center" wrapText="1"/>
    </xf>
    <xf numFmtId="0" fontId="5" fillId="0" borderId="19" xfId="3" applyFont="1" applyBorder="1" applyAlignment="1">
      <alignment horizontal="justify" vertical="center" wrapText="1"/>
    </xf>
    <xf numFmtId="0" fontId="8" fillId="7" borderId="0" xfId="3" applyFont="1" applyFill="1" applyAlignment="1">
      <alignment horizontal="justify" vertical="center"/>
    </xf>
    <xf numFmtId="0" fontId="5" fillId="0" borderId="85" xfId="3" applyFont="1" applyBorder="1" applyAlignment="1">
      <alignment horizontal="distributed" vertical="center"/>
    </xf>
    <xf numFmtId="0" fontId="5" fillId="0" borderId="86" xfId="3" applyFont="1" applyBorder="1" applyAlignment="1">
      <alignment horizontal="distributed" vertical="center"/>
    </xf>
    <xf numFmtId="0" fontId="5" fillId="0" borderId="87" xfId="3" applyFont="1" applyBorder="1" applyAlignment="1">
      <alignment horizontal="distributed" vertical="center"/>
    </xf>
    <xf numFmtId="0" fontId="5" fillId="0" borderId="88" xfId="3" applyFont="1" applyBorder="1" applyAlignment="1">
      <alignment horizontal="left" vertical="center" indent="1"/>
    </xf>
    <xf numFmtId="0" fontId="5" fillId="0" borderId="89" xfId="3" applyFont="1" applyBorder="1" applyAlignment="1">
      <alignment horizontal="left" vertical="center" indent="1"/>
    </xf>
    <xf numFmtId="0" fontId="21" fillId="0" borderId="1" xfId="3" applyFont="1" applyBorder="1" applyAlignment="1">
      <alignment horizontal="left" vertical="center" wrapText="1"/>
    </xf>
    <xf numFmtId="0" fontId="5" fillId="0" borderId="93" xfId="3" applyFont="1" applyBorder="1" applyAlignment="1">
      <alignment horizontal="distributed" vertical="center"/>
    </xf>
    <xf numFmtId="0" fontId="5" fillId="0" borderId="14" xfId="3" applyFont="1" applyBorder="1" applyAlignment="1">
      <alignment horizontal="distributed" vertical="center" wrapText="1"/>
    </xf>
    <xf numFmtId="0" fontId="5" fillId="0" borderId="7" xfId="3" applyFont="1" applyBorder="1" applyAlignment="1">
      <alignment horizontal="distributed" vertical="center" wrapText="1"/>
    </xf>
    <xf numFmtId="0" fontId="5" fillId="0" borderId="2" xfId="3" applyFont="1" applyBorder="1" applyAlignment="1">
      <alignment horizontal="distributed" vertical="center" wrapText="1"/>
    </xf>
    <xf numFmtId="0" fontId="14" fillId="0" borderId="15" xfId="3" applyFont="1" applyBorder="1" applyAlignment="1">
      <alignment horizontal="right" vertical="center" wrapText="1"/>
    </xf>
    <xf numFmtId="0" fontId="14" fillId="0" borderId="48" xfId="3" applyFont="1" applyBorder="1" applyAlignment="1">
      <alignment horizontal="right" vertical="center" wrapText="1"/>
    </xf>
    <xf numFmtId="0" fontId="5" fillId="0" borderId="62" xfId="3" applyFont="1" applyBorder="1" applyAlignment="1">
      <alignment horizontal="center" vertical="center" textRotation="255"/>
    </xf>
    <xf numFmtId="0" fontId="5" fillId="0" borderId="68" xfId="3" applyFont="1" applyBorder="1" applyAlignment="1">
      <alignment horizontal="center" vertical="center" textRotation="255"/>
    </xf>
    <xf numFmtId="0" fontId="5" fillId="0" borderId="73" xfId="3" applyFont="1" applyBorder="1" applyAlignment="1">
      <alignment horizontal="center" vertical="center" textRotation="255"/>
    </xf>
    <xf numFmtId="0" fontId="5" fillId="0" borderId="63" xfId="3" applyFont="1" applyBorder="1" applyAlignment="1">
      <alignment horizontal="center" vertical="center" textRotation="255"/>
    </xf>
    <xf numFmtId="0" fontId="5" fillId="0" borderId="10" xfId="3" applyFont="1" applyBorder="1" applyAlignment="1">
      <alignment horizontal="center" vertical="center" textRotation="255"/>
    </xf>
    <xf numFmtId="0" fontId="5" fillId="0" borderId="3" xfId="3" applyFont="1" applyBorder="1" applyAlignment="1">
      <alignment horizontal="center" vertical="center" textRotation="255"/>
    </xf>
    <xf numFmtId="0" fontId="5" fillId="0" borderId="64" xfId="3" applyFont="1" applyBorder="1" applyAlignment="1">
      <alignment horizontal="distributed" vertical="center" wrapText="1"/>
    </xf>
    <xf numFmtId="0" fontId="5" fillId="0" borderId="65" xfId="3" applyFont="1" applyBorder="1" applyAlignment="1">
      <alignment horizontal="distributed" vertical="center" wrapText="1"/>
    </xf>
    <xf numFmtId="0" fontId="5" fillId="0" borderId="66" xfId="3" applyFont="1" applyBorder="1" applyAlignment="1">
      <alignment horizontal="distributed" vertical="center" wrapText="1"/>
    </xf>
    <xf numFmtId="0" fontId="5" fillId="0" borderId="4" xfId="3" applyFont="1" applyBorder="1" applyAlignment="1">
      <alignment horizontal="distributed" vertical="center" wrapText="1"/>
    </xf>
    <xf numFmtId="0" fontId="5" fillId="0" borderId="5" xfId="3" applyFont="1" applyBorder="1" applyAlignment="1">
      <alignment horizontal="distributed" vertical="center" wrapText="1"/>
    </xf>
    <xf numFmtId="0" fontId="5" fillId="0" borderId="8" xfId="3" applyFont="1" applyBorder="1" applyAlignment="1">
      <alignment horizontal="distributed" vertical="center" wrapText="1"/>
    </xf>
    <xf numFmtId="0" fontId="14" fillId="0" borderId="64" xfId="3" applyFont="1" applyBorder="1" applyAlignment="1">
      <alignment horizontal="right" vertical="center"/>
    </xf>
    <xf numFmtId="0" fontId="14" fillId="0" borderId="65" xfId="3" applyFont="1" applyBorder="1" applyAlignment="1">
      <alignment horizontal="right" vertical="center"/>
    </xf>
    <xf numFmtId="0" fontId="14" fillId="0" borderId="48" xfId="3" applyFont="1" applyBorder="1" applyAlignment="1">
      <alignment horizontal="right" vertical="center"/>
    </xf>
    <xf numFmtId="0" fontId="14" fillId="0" borderId="0" xfId="3" applyFont="1" applyAlignment="1">
      <alignment horizontal="right" vertical="center"/>
    </xf>
    <xf numFmtId="0" fontId="14" fillId="0" borderId="4" xfId="3" applyFont="1" applyBorder="1" applyAlignment="1">
      <alignment horizontal="right" vertical="center"/>
    </xf>
    <xf numFmtId="0" fontId="14" fillId="0" borderId="5" xfId="3" applyFont="1" applyBorder="1" applyAlignment="1">
      <alignment horizontal="right" vertical="center"/>
    </xf>
    <xf numFmtId="0" fontId="5" fillId="0" borderId="67" xfId="3" applyFont="1" applyBorder="1" applyAlignment="1">
      <alignment horizontal="justify" vertical="center" wrapText="1"/>
    </xf>
    <xf numFmtId="0" fontId="5" fillId="0" borderId="69" xfId="3" applyFont="1" applyBorder="1" applyAlignment="1">
      <alignment horizontal="justify" vertical="center" wrapText="1"/>
    </xf>
    <xf numFmtId="0" fontId="5" fillId="0" borderId="70" xfId="3" applyFont="1" applyBorder="1" applyAlignment="1">
      <alignment horizontal="justify" vertical="center" wrapText="1"/>
    </xf>
    <xf numFmtId="0" fontId="5" fillId="0" borderId="79" xfId="3" applyFont="1" applyBorder="1" applyAlignment="1">
      <alignment horizontal="center" vertical="center" textRotation="255"/>
    </xf>
    <xf numFmtId="0" fontId="5" fillId="0" borderId="100" xfId="3" applyFont="1" applyBorder="1" applyAlignment="1">
      <alignment horizontal="center" vertical="center" textRotation="255"/>
    </xf>
    <xf numFmtId="0" fontId="5" fillId="0" borderId="82" xfId="3" applyFont="1" applyBorder="1" applyAlignment="1">
      <alignment horizontal="center" vertical="center" textRotation="255"/>
    </xf>
    <xf numFmtId="0" fontId="5" fillId="0" borderId="2" xfId="3" applyFont="1" applyBorder="1" applyAlignment="1">
      <alignment horizontal="center" vertical="center" textRotation="255"/>
    </xf>
    <xf numFmtId="0" fontId="5" fillId="0" borderId="58" xfId="3" applyFont="1" applyBorder="1" applyAlignment="1">
      <alignment horizontal="center" vertical="center" textRotation="255"/>
    </xf>
    <xf numFmtId="0" fontId="5" fillId="0" borderId="59" xfId="3" applyFont="1" applyBorder="1" applyAlignment="1">
      <alignment horizontal="distributed" vertical="center" wrapText="1"/>
    </xf>
    <xf numFmtId="0" fontId="5" fillId="0" borderId="60" xfId="3" applyFont="1" applyBorder="1" applyAlignment="1">
      <alignment horizontal="distributed" vertical="center" wrapText="1"/>
    </xf>
    <xf numFmtId="0" fontId="5" fillId="0" borderId="61" xfId="3" applyFont="1" applyBorder="1" applyAlignment="1">
      <alignment horizontal="distributed" vertical="center" wrapText="1"/>
    </xf>
    <xf numFmtId="0" fontId="14" fillId="0" borderId="6" xfId="3" applyFont="1" applyBorder="1" applyAlignment="1">
      <alignment horizontal="right" vertical="center"/>
    </xf>
    <xf numFmtId="0" fontId="14" fillId="0" borderId="60" xfId="3" applyFont="1" applyBorder="1" applyAlignment="1">
      <alignment horizontal="right" vertical="center"/>
    </xf>
    <xf numFmtId="0" fontId="5" fillId="0" borderId="80" xfId="3" applyFont="1" applyBorder="1" applyAlignment="1">
      <alignment horizontal="center" vertical="center" textRotation="255"/>
    </xf>
    <xf numFmtId="0" fontId="5" fillId="0" borderId="1" xfId="3" applyFont="1" applyBorder="1" applyAlignment="1">
      <alignment horizontal="center" vertical="center" textRotation="255"/>
    </xf>
    <xf numFmtId="0" fontId="5" fillId="0" borderId="80" xfId="3" applyFont="1" applyBorder="1" applyAlignment="1">
      <alignment horizontal="distributed" vertical="center" wrapText="1"/>
    </xf>
    <xf numFmtId="0" fontId="14" fillId="0" borderId="15" xfId="3" applyFont="1" applyBorder="1" applyAlignment="1">
      <alignment horizontal="right" vertical="center"/>
    </xf>
    <xf numFmtId="0" fontId="5" fillId="0" borderId="71" xfId="3" applyFont="1" applyBorder="1" applyAlignment="1">
      <alignment horizontal="justify" vertical="center" wrapText="1"/>
    </xf>
    <xf numFmtId="0" fontId="5" fillId="0" borderId="90" xfId="3" applyFont="1" applyBorder="1" applyAlignment="1">
      <alignment horizontal="left" vertical="center" indent="1"/>
    </xf>
    <xf numFmtId="0" fontId="5" fillId="0" borderId="85" xfId="3" applyFont="1" applyBorder="1" applyAlignment="1">
      <alignment horizontal="left" vertical="center" indent="1"/>
    </xf>
    <xf numFmtId="0" fontId="5" fillId="0" borderId="86" xfId="3" applyFont="1" applyBorder="1" applyAlignment="1">
      <alignment horizontal="left" vertical="center" indent="1"/>
    </xf>
    <xf numFmtId="0" fontId="5" fillId="0" borderId="72" xfId="3" applyFont="1" applyBorder="1" applyAlignment="1">
      <alignment horizontal="justify" vertical="center" wrapText="1"/>
    </xf>
    <xf numFmtId="0" fontId="5" fillId="0" borderId="101" xfId="3" applyFont="1" applyBorder="1" applyAlignment="1">
      <alignment horizontal="center" vertical="center" textRotation="255"/>
    </xf>
    <xf numFmtId="0" fontId="5" fillId="0" borderId="101" xfId="3" applyFont="1" applyBorder="1" applyAlignment="1">
      <alignment horizontal="distributed" vertical="center" wrapText="1"/>
    </xf>
    <xf numFmtId="0" fontId="14" fillId="0" borderId="59" xfId="3" applyFont="1" applyBorder="1" applyAlignment="1">
      <alignment horizontal="right" vertical="center"/>
    </xf>
    <xf numFmtId="0" fontId="1" fillId="0" borderId="15" xfId="3" applyFont="1" applyBorder="1" applyAlignment="1">
      <alignment horizontal="left" vertical="center" indent="1"/>
    </xf>
    <xf numFmtId="0" fontId="1" fillId="0" borderId="6" xfId="3" applyFont="1" applyBorder="1" applyAlignment="1">
      <alignment horizontal="left" vertical="center" indent="1"/>
    </xf>
    <xf numFmtId="0" fontId="5" fillId="0" borderId="74" xfId="3" applyFont="1" applyBorder="1" applyAlignment="1">
      <alignment horizontal="center" vertical="center" textRotation="255"/>
    </xf>
    <xf numFmtId="0" fontId="5" fillId="0" borderId="3" xfId="3" applyFont="1" applyBorder="1" applyAlignment="1">
      <alignment horizontal="distributed" vertical="center"/>
    </xf>
    <xf numFmtId="0" fontId="5" fillId="0" borderId="1" xfId="3" applyFont="1" applyBorder="1" applyAlignment="1">
      <alignment horizontal="distributed" vertical="center"/>
    </xf>
    <xf numFmtId="178" fontId="1" fillId="0" borderId="0" xfId="3" applyNumberFormat="1" applyFont="1" applyAlignment="1">
      <alignment horizontal="left" vertical="center" wrapText="1"/>
    </xf>
    <xf numFmtId="0" fontId="1" fillId="0" borderId="48" xfId="3" applyFont="1" applyBorder="1" applyAlignment="1">
      <alignment horizontal="left" vertical="center" wrapText="1" indent="1"/>
    </xf>
    <xf numFmtId="0" fontId="1" fillId="0" borderId="0" xfId="3" applyFont="1" applyAlignment="1">
      <alignment horizontal="left" vertical="center" wrapText="1" indent="1"/>
    </xf>
    <xf numFmtId="0" fontId="1" fillId="0" borderId="4" xfId="3" applyFont="1" applyBorder="1" applyAlignment="1">
      <alignment horizontal="left" vertical="center" wrapText="1" indent="1"/>
    </xf>
    <xf numFmtId="0" fontId="1" fillId="0" borderId="5" xfId="3" applyFont="1" applyBorder="1" applyAlignment="1">
      <alignment horizontal="left" vertical="center" wrapText="1" indent="1"/>
    </xf>
    <xf numFmtId="0" fontId="5" fillId="0" borderId="48" xfId="3" applyFont="1" applyBorder="1" applyAlignment="1">
      <alignment horizontal="distributed" vertical="center"/>
    </xf>
    <xf numFmtId="0" fontId="5" fillId="0" borderId="0" xfId="3" applyFont="1" applyAlignment="1">
      <alignment horizontal="distributed" vertical="center"/>
    </xf>
    <xf numFmtId="0" fontId="5" fillId="0" borderId="19" xfId="3" applyFont="1" applyBorder="1" applyAlignment="1">
      <alignment horizontal="distributed" vertical="center"/>
    </xf>
    <xf numFmtId="0" fontId="5" fillId="0" borderId="77" xfId="3" applyFont="1" applyBorder="1" applyAlignment="1">
      <alignment horizontal="justify" vertical="center" wrapText="1"/>
    </xf>
    <xf numFmtId="0" fontId="1" fillId="0" borderId="48" xfId="3" applyFont="1" applyBorder="1" applyAlignment="1">
      <alignment horizontal="center" vertical="center" shrinkToFit="1"/>
    </xf>
    <xf numFmtId="0" fontId="1" fillId="0" borderId="0" xfId="3" applyFont="1" applyAlignment="1">
      <alignment horizontal="center" vertical="center" shrinkToFit="1"/>
    </xf>
    <xf numFmtId="0" fontId="1" fillId="0" borderId="4" xfId="3" applyFont="1" applyBorder="1" applyAlignment="1">
      <alignment horizontal="center" vertical="center" shrinkToFit="1"/>
    </xf>
    <xf numFmtId="0" fontId="1" fillId="0" borderId="5" xfId="3" applyFont="1" applyBorder="1" applyAlignment="1">
      <alignment horizontal="center" vertical="center" shrinkToFit="1"/>
    </xf>
    <xf numFmtId="0" fontId="5" fillId="0" borderId="19" xfId="3" applyFont="1" applyBorder="1" applyAlignment="1">
      <alignment horizontal="right" vertical="center"/>
    </xf>
    <xf numFmtId="0" fontId="5" fillId="0" borderId="5" xfId="3" applyFont="1" applyBorder="1" applyAlignment="1">
      <alignment horizontal="right" vertical="center"/>
    </xf>
    <xf numFmtId="0" fontId="5" fillId="0" borderId="8" xfId="3" applyFont="1" applyBorder="1" applyAlignment="1">
      <alignment horizontal="right" vertical="center"/>
    </xf>
    <xf numFmtId="0" fontId="5" fillId="0" borderId="75" xfId="3" applyFont="1" applyBorder="1" applyAlignment="1">
      <alignment horizontal="distributed" vertical="center" wrapText="1"/>
    </xf>
    <xf numFmtId="0" fontId="14" fillId="0" borderId="76" xfId="3" applyFont="1" applyBorder="1" applyAlignment="1">
      <alignment horizontal="right" vertical="center"/>
    </xf>
    <xf numFmtId="0" fontId="14" fillId="0" borderId="75" xfId="3" applyFont="1" applyBorder="1" applyAlignment="1">
      <alignment horizontal="right" vertical="center"/>
    </xf>
    <xf numFmtId="0" fontId="5" fillId="0" borderId="83" xfId="3" applyFont="1" applyBorder="1" applyAlignment="1">
      <alignment horizontal="center" vertical="center" textRotation="255"/>
    </xf>
    <xf numFmtId="0" fontId="5" fillId="0" borderId="83" xfId="3" applyFont="1" applyBorder="1" applyAlignment="1">
      <alignment horizontal="distributed" vertical="center" wrapText="1"/>
    </xf>
    <xf numFmtId="0" fontId="5" fillId="0" borderId="45" xfId="3" applyFont="1" applyBorder="1" applyAlignment="1">
      <alignment horizontal="right" vertical="center"/>
    </xf>
    <xf numFmtId="0" fontId="5" fillId="0" borderId="0" xfId="3" applyFont="1" applyAlignment="1">
      <alignment horizontal="left" vertical="center"/>
    </xf>
    <xf numFmtId="0" fontId="1" fillId="0" borderId="0" xfId="3" applyFont="1" applyAlignment="1">
      <alignment vertical="center" shrinkToFit="1"/>
    </xf>
    <xf numFmtId="0" fontId="1" fillId="0" borderId="19" xfId="3" applyFont="1" applyBorder="1" applyAlignment="1">
      <alignment vertical="center" shrinkToFit="1"/>
    </xf>
    <xf numFmtId="0" fontId="5" fillId="0" borderId="48" xfId="3" applyFont="1" applyBorder="1" applyAlignment="1">
      <alignment horizontal="left" vertical="center"/>
    </xf>
    <xf numFmtId="0" fontId="5" fillId="0" borderId="15" xfId="3" applyFont="1" applyBorder="1" applyAlignment="1">
      <alignment horizontal="distributed" vertical="top" wrapText="1"/>
    </xf>
    <xf numFmtId="0" fontId="5" fillId="0" borderId="6" xfId="3" applyFont="1" applyBorder="1" applyAlignment="1">
      <alignment horizontal="distributed" vertical="top" wrapText="1"/>
    </xf>
    <xf numFmtId="0" fontId="5" fillId="0" borderId="7" xfId="3" applyFont="1" applyBorder="1" applyAlignment="1">
      <alignment horizontal="distributed" vertical="top" wrapText="1"/>
    </xf>
    <xf numFmtId="0" fontId="5" fillId="0" borderId="4" xfId="3" applyFont="1" applyBorder="1" applyAlignment="1">
      <alignment horizontal="distributed" vertical="top" wrapText="1"/>
    </xf>
    <xf numFmtId="0" fontId="5" fillId="0" borderId="5" xfId="3" applyFont="1" applyBorder="1" applyAlignment="1">
      <alignment horizontal="distributed" vertical="top" wrapText="1"/>
    </xf>
    <xf numFmtId="0" fontId="5" fillId="0" borderId="8" xfId="3" applyFont="1" applyBorder="1" applyAlignment="1">
      <alignment horizontal="distributed" vertical="top" wrapText="1"/>
    </xf>
    <xf numFmtId="0" fontId="6" fillId="0" borderId="52" xfId="3" applyFont="1" applyBorder="1" applyAlignment="1">
      <alignment horizontal="center" vertical="center" wrapText="1"/>
    </xf>
    <xf numFmtId="0" fontId="6" fillId="0" borderId="53" xfId="3" applyFont="1" applyBorder="1" applyAlignment="1">
      <alignment horizontal="center" vertical="center" wrapText="1"/>
    </xf>
    <xf numFmtId="0" fontId="6" fillId="0" borderId="54"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56" xfId="3" applyFont="1" applyBorder="1" applyAlignment="1">
      <alignment horizontal="center" vertical="center" wrapText="1"/>
    </xf>
    <xf numFmtId="0" fontId="6" fillId="0" borderId="57" xfId="3" applyFont="1" applyBorder="1" applyAlignment="1">
      <alignment horizontal="center" vertical="center" wrapText="1"/>
    </xf>
    <xf numFmtId="0" fontId="5" fillId="0" borderId="1" xfId="3" applyFont="1" applyBorder="1" applyAlignment="1">
      <alignment horizontal="distributed" vertical="top" wrapText="1"/>
    </xf>
    <xf numFmtId="0" fontId="6" fillId="0" borderId="1" xfId="3" applyFont="1" applyBorder="1" applyAlignment="1">
      <alignment horizontal="center" vertical="center" wrapText="1"/>
    </xf>
    <xf numFmtId="0" fontId="5" fillId="0" borderId="5" xfId="3" applyFont="1" applyBorder="1" applyAlignment="1">
      <alignment horizontal="left" vertical="center"/>
    </xf>
    <xf numFmtId="0" fontId="6" fillId="0" borderId="5" xfId="3" applyFont="1" applyBorder="1" applyAlignment="1">
      <alignment horizontal="left" vertical="center" shrinkToFit="1"/>
    </xf>
    <xf numFmtId="0" fontId="5" fillId="0" borderId="4" xfId="3" applyFont="1" applyBorder="1" applyAlignment="1">
      <alignment horizontal="left" vertical="center"/>
    </xf>
    <xf numFmtId="0" fontId="5" fillId="0" borderId="6" xfId="3" applyFont="1" applyBorder="1" applyAlignment="1">
      <alignment horizontal="left" vertical="center"/>
    </xf>
    <xf numFmtId="0" fontId="1" fillId="0" borderId="6" xfId="3" applyFont="1" applyBorder="1" applyAlignment="1">
      <alignment vertical="center" shrinkToFit="1"/>
    </xf>
    <xf numFmtId="0" fontId="1" fillId="0" borderId="7" xfId="3" applyFont="1" applyBorder="1" applyAlignment="1">
      <alignment vertical="center" shrinkToFit="1"/>
    </xf>
    <xf numFmtId="0" fontId="5" fillId="0" borderId="15" xfId="3" applyFont="1" applyBorder="1" applyAlignment="1">
      <alignment horizontal="distributed" vertical="center"/>
    </xf>
    <xf numFmtId="0" fontId="5" fillId="0" borderId="6" xfId="3" applyFont="1" applyBorder="1" applyAlignment="1">
      <alignment horizontal="distributed" vertical="center"/>
    </xf>
    <xf numFmtId="0" fontId="5" fillId="0" borderId="7" xfId="3" applyFont="1" applyBorder="1" applyAlignment="1">
      <alignment horizontal="distributed" vertical="center"/>
    </xf>
    <xf numFmtId="0" fontId="5" fillId="0" borderId="4" xfId="3" applyFont="1" applyBorder="1" applyAlignment="1">
      <alignment horizontal="distributed" vertical="center"/>
    </xf>
    <xf numFmtId="0" fontId="5" fillId="0" borderId="5" xfId="3" applyFont="1" applyBorder="1" applyAlignment="1">
      <alignment horizontal="distributed" vertical="center"/>
    </xf>
    <xf numFmtId="0" fontId="5" fillId="0" borderId="8" xfId="3" applyFont="1" applyBorder="1" applyAlignment="1">
      <alignment horizontal="distributed" vertical="center"/>
    </xf>
    <xf numFmtId="0" fontId="6" fillId="0" borderId="6"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left" vertical="center"/>
    </xf>
    <xf numFmtId="0" fontId="6" fillId="0" borderId="7" xfId="3" applyFont="1" applyBorder="1" applyAlignment="1">
      <alignment horizontal="left" vertical="center"/>
    </xf>
    <xf numFmtId="0" fontId="6" fillId="0" borderId="5" xfId="3" applyFont="1" applyBorder="1" applyAlignment="1">
      <alignment horizontal="left" vertical="center"/>
    </xf>
    <xf numFmtId="0" fontId="6" fillId="0" borderId="8" xfId="3" applyFont="1" applyBorder="1" applyAlignment="1">
      <alignment horizontal="left" vertical="center"/>
    </xf>
    <xf numFmtId="0" fontId="7" fillId="8" borderId="13" xfId="3" applyFont="1" applyFill="1" applyBorder="1" applyAlignment="1">
      <alignment vertical="center" wrapText="1"/>
    </xf>
    <xf numFmtId="0" fontId="7" fillId="8" borderId="16" xfId="3" applyFont="1" applyFill="1" applyBorder="1" applyAlignment="1">
      <alignment vertical="center" wrapText="1"/>
    </xf>
    <xf numFmtId="0" fontId="7" fillId="8" borderId="6" xfId="3" applyFont="1" applyFill="1" applyBorder="1" applyAlignment="1">
      <alignment vertical="center" wrapText="1"/>
    </xf>
    <xf numFmtId="0" fontId="7" fillId="8" borderId="7" xfId="3" applyFont="1" applyFill="1" applyBorder="1" applyAlignment="1">
      <alignment vertical="center" wrapText="1"/>
    </xf>
    <xf numFmtId="0" fontId="7" fillId="8" borderId="15" xfId="3" applyFont="1" applyFill="1" applyBorder="1" applyAlignment="1">
      <alignment vertical="center" wrapText="1"/>
    </xf>
    <xf numFmtId="0" fontId="5" fillId="0" borderId="15" xfId="3" applyFont="1" applyBorder="1" applyAlignment="1">
      <alignment horizontal="left" vertical="center"/>
    </xf>
    <xf numFmtId="0" fontId="5" fillId="0" borderId="13" xfId="3" applyFont="1" applyBorder="1" applyAlignment="1">
      <alignment vertical="center" wrapText="1"/>
    </xf>
    <xf numFmtId="0" fontId="5" fillId="0" borderId="16" xfId="3" applyFont="1" applyBorder="1" applyAlignment="1">
      <alignment vertical="center" wrapText="1"/>
    </xf>
    <xf numFmtId="0" fontId="7" fillId="0" borderId="50" xfId="3" applyFont="1" applyBorder="1" applyAlignment="1">
      <alignment horizontal="center" vertical="center" wrapText="1"/>
    </xf>
    <xf numFmtId="0" fontId="7" fillId="0" borderId="51" xfId="3" applyFont="1" applyBorder="1" applyAlignment="1">
      <alignment horizontal="center" vertical="center" wrapText="1"/>
    </xf>
    <xf numFmtId="0" fontId="14" fillId="8" borderId="13" xfId="3" applyFont="1" applyFill="1" applyBorder="1" applyAlignment="1">
      <alignment vertical="center" wrapText="1"/>
    </xf>
    <xf numFmtId="0" fontId="14" fillId="8" borderId="16" xfId="3" applyFont="1" applyFill="1" applyBorder="1" applyAlignment="1">
      <alignment vertical="center" wrapText="1"/>
    </xf>
    <xf numFmtId="0" fontId="14" fillId="8" borderId="14" xfId="3" applyFont="1" applyFill="1" applyBorder="1" applyAlignment="1">
      <alignment vertical="center" wrapText="1"/>
    </xf>
    <xf numFmtId="0" fontId="14" fillId="0" borderId="13" xfId="3" applyFont="1" applyBorder="1" applyAlignment="1">
      <alignment vertical="center" wrapText="1"/>
    </xf>
    <xf numFmtId="0" fontId="14" fillId="0" borderId="16" xfId="3" applyFont="1" applyBorder="1" applyAlignment="1">
      <alignment vertical="center" wrapText="1"/>
    </xf>
    <xf numFmtId="0" fontId="14" fillId="0" borderId="14" xfId="3" applyFont="1" applyBorder="1" applyAlignment="1">
      <alignment vertical="center" wrapText="1"/>
    </xf>
    <xf numFmtId="0" fontId="6" fillId="0" borderId="44" xfId="3" applyFont="1" applyBorder="1" applyAlignment="1">
      <alignment vertical="center" wrapText="1"/>
    </xf>
    <xf numFmtId="0" fontId="6" fillId="0" borderId="0" xfId="3" applyFont="1" applyAlignment="1">
      <alignment vertical="center" wrapText="1"/>
    </xf>
    <xf numFmtId="0" fontId="6" fillId="0" borderId="15" xfId="3" applyFont="1" applyBorder="1" applyAlignment="1">
      <alignment vertical="center" wrapText="1"/>
    </xf>
    <xf numFmtId="0" fontId="6" fillId="0" borderId="6" xfId="3" applyFont="1" applyBorder="1" applyAlignment="1">
      <alignment vertical="center" wrapText="1"/>
    </xf>
    <xf numFmtId="0" fontId="6" fillId="0" borderId="48" xfId="3" applyFont="1" applyBorder="1" applyAlignment="1">
      <alignment vertical="center" wrapText="1"/>
    </xf>
    <xf numFmtId="0" fontId="6" fillId="0" borderId="4" xfId="3" applyFont="1" applyBorder="1" applyAlignment="1">
      <alignment vertical="center" wrapText="1"/>
    </xf>
    <xf numFmtId="0" fontId="6" fillId="0" borderId="5" xfId="3" applyFont="1" applyBorder="1" applyAlignment="1">
      <alignment vertical="center" wrapText="1"/>
    </xf>
    <xf numFmtId="0" fontId="7" fillId="0" borderId="49" xfId="3" applyFont="1" applyBorder="1" applyAlignment="1">
      <alignment vertical="center"/>
    </xf>
    <xf numFmtId="0" fontId="7" fillId="0" borderId="50" xfId="3" applyFont="1" applyBorder="1" applyAlignment="1">
      <alignment vertical="center"/>
    </xf>
    <xf numFmtId="0" fontId="14" fillId="0" borderId="1" xfId="3" applyFont="1" applyBorder="1" applyAlignment="1">
      <alignment horizontal="center" vertical="center"/>
    </xf>
    <xf numFmtId="0" fontId="1" fillId="8" borderId="1" xfId="3" applyFont="1" applyFill="1" applyBorder="1" applyAlignment="1">
      <alignment horizontal="center" vertical="center" wrapText="1"/>
    </xf>
    <xf numFmtId="0" fontId="5" fillId="0" borderId="6" xfId="3" applyFont="1" applyBorder="1" applyAlignment="1">
      <alignment horizontal="center" vertical="justify" textRotation="255" wrapText="1"/>
    </xf>
    <xf numFmtId="0" fontId="5" fillId="0" borderId="0" xfId="3" applyFont="1" applyAlignment="1">
      <alignment horizontal="center" vertical="justify" textRotation="255" wrapText="1"/>
    </xf>
    <xf numFmtId="0" fontId="5" fillId="0" borderId="5" xfId="3" applyFont="1" applyBorder="1" applyAlignment="1">
      <alignment horizontal="center" vertical="justify" textRotation="255" wrapText="1"/>
    </xf>
    <xf numFmtId="0" fontId="6" fillId="0" borderId="1" xfId="3" applyFont="1" applyBorder="1" applyAlignment="1">
      <alignment vertical="center" wrapText="1"/>
    </xf>
    <xf numFmtId="0" fontId="6" fillId="8" borderId="1" xfId="3" applyFont="1" applyFill="1" applyBorder="1" applyAlignment="1">
      <alignment horizontal="center" vertical="center"/>
    </xf>
    <xf numFmtId="0" fontId="8" fillId="0" borderId="0" xfId="3" applyFont="1" applyAlignment="1">
      <alignment horizontal="right" textRotation="255"/>
    </xf>
    <xf numFmtId="0" fontId="6" fillId="0" borderId="1" xfId="3" applyFont="1" applyBorder="1" applyAlignment="1">
      <alignment vertical="center"/>
    </xf>
    <xf numFmtId="0" fontId="5" fillId="0" borderId="0" xfId="0" applyFont="1" applyAlignment="1">
      <alignment vertical="top" wrapText="1"/>
    </xf>
    <xf numFmtId="0" fontId="5" fillId="0" borderId="0" xfId="0" applyFont="1" applyAlignment="1">
      <alignment vertical="top"/>
    </xf>
    <xf numFmtId="0" fontId="8" fillId="0" borderId="0" xfId="3" applyFont="1" applyAlignment="1">
      <alignment horizontal="justify" vertical="center"/>
    </xf>
    <xf numFmtId="0" fontId="34" fillId="0" borderId="0" xfId="3" applyFont="1" applyAlignment="1">
      <alignment horizontal="center" vertical="center"/>
    </xf>
    <xf numFmtId="0" fontId="5" fillId="0" borderId="1" xfId="3" applyFont="1" applyBorder="1" applyAlignment="1">
      <alignment horizontal="distributed" vertical="center" wrapText="1" justifyLastLine="1"/>
    </xf>
    <xf numFmtId="0" fontId="6" fillId="0" borderId="1" xfId="3" applyFont="1" applyBorder="1" applyAlignment="1">
      <alignment horizontal="center" vertical="center"/>
    </xf>
    <xf numFmtId="0" fontId="1" fillId="0" borderId="1" xfId="3" applyFont="1" applyBorder="1" applyAlignment="1">
      <alignment horizontal="center" vertical="center"/>
    </xf>
    <xf numFmtId="0" fontId="1" fillId="0" borderId="1" xfId="3" applyFont="1" applyBorder="1" applyAlignment="1">
      <alignment horizontal="left" vertical="center" indent="1"/>
    </xf>
    <xf numFmtId="0" fontId="1" fillId="9" borderId="1" xfId="3" applyFont="1" applyFill="1" applyBorder="1" applyAlignment="1">
      <alignment horizontal="center" vertical="center" wrapText="1"/>
    </xf>
    <xf numFmtId="0" fontId="1" fillId="9" borderId="1" xfId="3" applyFont="1" applyFill="1" applyBorder="1" applyAlignment="1">
      <alignment horizontal="center" vertical="center"/>
    </xf>
    <xf numFmtId="0" fontId="6" fillId="10" borderId="1" xfId="3" applyFont="1" applyFill="1" applyBorder="1" applyAlignment="1">
      <alignment vertical="center"/>
    </xf>
    <xf numFmtId="0" fontId="6" fillId="10" borderId="13" xfId="3" applyFont="1" applyFill="1" applyBorder="1" applyAlignment="1">
      <alignment vertical="center"/>
    </xf>
    <xf numFmtId="0" fontId="6" fillId="9" borderId="1" xfId="3" applyFont="1" applyFill="1" applyBorder="1" applyAlignment="1">
      <alignment horizontal="center" vertical="center"/>
    </xf>
    <xf numFmtId="0" fontId="6" fillId="10" borderId="101" xfId="3" applyFont="1" applyFill="1" applyBorder="1" applyAlignment="1">
      <alignment vertical="center"/>
    </xf>
    <xf numFmtId="0" fontId="6" fillId="10" borderId="106" xfId="3" applyFont="1" applyFill="1" applyBorder="1" applyAlignment="1">
      <alignment vertical="center"/>
    </xf>
    <xf numFmtId="0" fontId="6" fillId="9" borderId="101" xfId="3" applyFont="1" applyFill="1" applyBorder="1" applyAlignment="1">
      <alignment horizontal="center" vertical="center"/>
    </xf>
    <xf numFmtId="0" fontId="6" fillId="0" borderId="101" xfId="3" applyFont="1" applyBorder="1" applyAlignment="1">
      <alignment vertical="center"/>
    </xf>
    <xf numFmtId="0" fontId="5" fillId="0" borderId="0" xfId="3" applyFont="1" applyAlignment="1">
      <alignment vertical="center" wrapText="1"/>
    </xf>
    <xf numFmtId="0" fontId="1" fillId="0" borderId="3" xfId="3" applyFont="1" applyBorder="1" applyAlignment="1">
      <alignment horizontal="center" vertical="center"/>
    </xf>
    <xf numFmtId="0" fontId="6" fillId="0" borderId="3" xfId="3" applyFont="1" applyBorder="1" applyAlignment="1">
      <alignment vertical="center"/>
    </xf>
    <xf numFmtId="0" fontId="6" fillId="0" borderId="4" xfId="3" applyFont="1" applyBorder="1" applyAlignment="1">
      <alignment vertical="center"/>
    </xf>
    <xf numFmtId="0" fontId="21" fillId="0" borderId="75" xfId="3" applyFont="1" applyBorder="1" applyAlignment="1">
      <alignment horizontal="left" vertical="center" wrapText="1"/>
    </xf>
    <xf numFmtId="0" fontId="21" fillId="0" borderId="75" xfId="3" applyFont="1" applyBorder="1" applyAlignment="1">
      <alignment horizontal="left" vertical="center" wrapText="1"/>
    </xf>
    <xf numFmtId="0" fontId="5" fillId="0" borderId="0" xfId="3" applyFont="1" applyAlignment="1">
      <alignment horizontal="left"/>
    </xf>
    <xf numFmtId="0" fontId="39" fillId="0" borderId="0" xfId="3" applyFont="1" applyAlignment="1">
      <alignment horizontal="right" vertical="center"/>
    </xf>
    <xf numFmtId="0" fontId="40" fillId="0" borderId="0" xfId="3" applyFont="1" applyAlignment="1">
      <alignment horizontal="justify" vertical="center"/>
    </xf>
  </cellXfs>
  <cellStyles count="6">
    <cellStyle name="桁区切り" xfId="1" builtinId="6"/>
    <cellStyle name="標準" xfId="0" builtinId="0"/>
    <cellStyle name="標準_10年調&amp;徴収票" xfId="2" xr:uid="{00000000-0005-0000-0000-000002000000}"/>
    <cellStyle name="標準_so-d" xfId="3" xr:uid="{00000000-0005-0000-0000-000003000000}"/>
    <cellStyle name="標準_神田P報酬減額" xfId="4" xr:uid="{00000000-0005-0000-0000-000004000000}"/>
    <cellStyle name="標準_請求書-0904月次"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152400</xdr:colOff>
      <xdr:row>3</xdr:row>
      <xdr:rowOff>120015</xdr:rowOff>
    </xdr:from>
    <xdr:to>
      <xdr:col>39</xdr:col>
      <xdr:colOff>26670</xdr:colOff>
      <xdr:row>5</xdr:row>
      <xdr:rowOff>11430</xdr:rowOff>
    </xdr:to>
    <xdr:sp macro="" textlink="'so-data'!$AE$24">
      <xdr:nvSpPr>
        <xdr:cNvPr id="2" name="テキスト ボックス 1">
          <a:extLst>
            <a:ext uri="{FF2B5EF4-FFF2-40B4-BE49-F238E27FC236}">
              <a16:creationId xmlns:a16="http://schemas.microsoft.com/office/drawing/2014/main" id="{E2EFCEA3-E459-4035-8EB7-20C537B0A3EA}"/>
            </a:ext>
          </a:extLst>
        </xdr:cNvPr>
        <xdr:cNvSpPr txBox="1"/>
      </xdr:nvSpPr>
      <xdr:spPr>
        <a:xfrm rot="10800000" flipV="1">
          <a:off x="6851650" y="550545"/>
          <a:ext cx="396240" cy="213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173691EE-4370-4119-85BD-86BFB04CBAB9}" type="TxLink">
            <a:rPr kumimoji="1" lang="en-US" altLang="en-US" sz="1600" b="0" i="0" u="none" strike="noStrike" cap="none" spc="0">
              <a:ln>
                <a:noFill/>
              </a:ln>
              <a:solidFill>
                <a:sysClr val="windowText" lastClr="000000"/>
              </a:solidFill>
              <a:effectLst/>
              <a:latin typeface="MS UI Gothic"/>
              <a:ea typeface="MS UI Gothic"/>
            </a:rPr>
            <a:pPr/>
            <a:t> </a:t>
          </a:fld>
          <a:endParaRPr kumimoji="1" lang="ja-JP" altLang="en-US" sz="1600" b="1" cap="none" spc="0">
            <a:ln>
              <a:noFill/>
            </a:ln>
            <a:solidFill>
              <a:sysClr val="windowText" lastClr="000000"/>
            </a:solidFill>
            <a:effectLst/>
          </a:endParaRPr>
        </a:p>
      </xdr:txBody>
    </xdr:sp>
    <xdr:clientData/>
  </xdr:twoCellAnchor>
  <xdr:twoCellAnchor>
    <xdr:from>
      <xdr:col>37</xdr:col>
      <xdr:colOff>3809</xdr:colOff>
      <xdr:row>4</xdr:row>
      <xdr:rowOff>151444</xdr:rowOff>
    </xdr:from>
    <xdr:to>
      <xdr:col>39</xdr:col>
      <xdr:colOff>154303</xdr:colOff>
      <xdr:row>6</xdr:row>
      <xdr:rowOff>17145</xdr:rowOff>
    </xdr:to>
    <xdr:sp macro="" textlink="'so-data'!$AE$25">
      <xdr:nvSpPr>
        <xdr:cNvPr id="3" name="テキスト ボックス 2">
          <a:extLst>
            <a:ext uri="{FF2B5EF4-FFF2-40B4-BE49-F238E27FC236}">
              <a16:creationId xmlns:a16="http://schemas.microsoft.com/office/drawing/2014/main" id="{7C47931F-578F-48F5-97CF-85432B425F1F}"/>
            </a:ext>
          </a:extLst>
        </xdr:cNvPr>
        <xdr:cNvSpPr txBox="1"/>
      </xdr:nvSpPr>
      <xdr:spPr>
        <a:xfrm rot="10800000" flipV="1">
          <a:off x="6703059" y="729294"/>
          <a:ext cx="671194" cy="282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C8DAA18C-E0E1-4860-94F2-C2F5BE4D1A30}" type="TxLink">
            <a:rPr lang="en-US" altLang="en-US" sz="1600" b="0" i="0" u="none" strike="noStrike">
              <a:solidFill>
                <a:sysClr val="windowText" lastClr="000000"/>
              </a:solidFill>
              <a:latin typeface="MS UI Gothic"/>
              <a:ea typeface="MS UI Gothic"/>
            </a:rPr>
            <a:pPr algn="ctr" rtl="0">
              <a:defRPr sz="1000"/>
            </a:pPr>
            <a:t>○</a:t>
          </a:fld>
          <a:endParaRPr lang="ja-JP" altLang="en-US" sz="1600" b="1" i="0">
            <a:solidFill>
              <a:sysClr val="windowText" lastClr="000000"/>
            </a:solidFill>
            <a:latin typeface="MS UI Gothic" panose="020B0600070205080204" pitchFamily="50" charset="-128"/>
            <a:ea typeface="MS UI Gothic" panose="020B0600070205080204" pitchFamily="50" charset="-128"/>
          </a:endParaRPr>
        </a:p>
      </xdr:txBody>
    </xdr:sp>
    <xdr:clientData/>
  </xdr:twoCellAnchor>
  <xdr:twoCellAnchor>
    <xdr:from>
      <xdr:col>1</xdr:col>
      <xdr:colOff>152400</xdr:colOff>
      <xdr:row>3</xdr:row>
      <xdr:rowOff>120015</xdr:rowOff>
    </xdr:from>
    <xdr:to>
      <xdr:col>3</xdr:col>
      <xdr:colOff>26670</xdr:colOff>
      <xdr:row>5</xdr:row>
      <xdr:rowOff>11430</xdr:rowOff>
    </xdr:to>
    <xdr:sp macro="" textlink="'so-data'!$AD$24">
      <xdr:nvSpPr>
        <xdr:cNvPr id="4" name="テキスト ボックス 3">
          <a:extLst>
            <a:ext uri="{FF2B5EF4-FFF2-40B4-BE49-F238E27FC236}">
              <a16:creationId xmlns:a16="http://schemas.microsoft.com/office/drawing/2014/main" id="{F78DAFF5-DDF1-4A6C-8BB4-410F7F7E6785}"/>
            </a:ext>
          </a:extLst>
        </xdr:cNvPr>
        <xdr:cNvSpPr txBox="1"/>
      </xdr:nvSpPr>
      <xdr:spPr>
        <a:xfrm rot="10800000" flipV="1">
          <a:off x="311150" y="550545"/>
          <a:ext cx="396240" cy="213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1C0F4C96-FA77-4550-B42B-783D6A7B9D09}" type="TxLink">
            <a:rPr kumimoji="1" lang="en-US" altLang="en-US" sz="1600" b="0" i="0" u="none" strike="noStrike" cap="none" spc="0">
              <a:ln>
                <a:noFill/>
              </a:ln>
              <a:solidFill>
                <a:schemeClr val="tx1"/>
              </a:solidFill>
              <a:effectLst/>
              <a:latin typeface="MS UI Gothic"/>
              <a:ea typeface="MS UI Gothic"/>
            </a:rPr>
            <a:pPr/>
            <a:t> </a:t>
          </a:fld>
          <a:endParaRPr kumimoji="1" lang="ja-JP" altLang="en-US" sz="1600" b="1" cap="none" spc="0">
            <a:ln>
              <a:noFill/>
            </a:ln>
            <a:solidFill>
              <a:schemeClr val="tx1"/>
            </a:solidFill>
            <a:effectLst/>
          </a:endParaRPr>
        </a:p>
      </xdr:txBody>
    </xdr:sp>
    <xdr:clientData/>
  </xdr:twoCellAnchor>
  <xdr:twoCellAnchor>
    <xdr:from>
      <xdr:col>1</xdr:col>
      <xdr:colOff>1904</xdr:colOff>
      <xdr:row>4</xdr:row>
      <xdr:rowOff>160969</xdr:rowOff>
    </xdr:from>
    <xdr:to>
      <xdr:col>3</xdr:col>
      <xdr:colOff>179068</xdr:colOff>
      <xdr:row>6</xdr:row>
      <xdr:rowOff>26670</xdr:rowOff>
    </xdr:to>
    <xdr:sp macro="" textlink="'so-data'!$AD$25">
      <xdr:nvSpPr>
        <xdr:cNvPr id="5" name="テキスト ボックス 4">
          <a:extLst>
            <a:ext uri="{FF2B5EF4-FFF2-40B4-BE49-F238E27FC236}">
              <a16:creationId xmlns:a16="http://schemas.microsoft.com/office/drawing/2014/main" id="{8CD7CEFF-7C6D-4AD1-845D-ADF8637830DA}"/>
            </a:ext>
          </a:extLst>
        </xdr:cNvPr>
        <xdr:cNvSpPr txBox="1"/>
      </xdr:nvSpPr>
      <xdr:spPr>
        <a:xfrm rot="10800000" flipV="1">
          <a:off x="160654" y="737549"/>
          <a:ext cx="700404" cy="287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831EC6D0-31E3-4E09-8D52-1AFB8D5F2906}" type="TxLink">
            <a:rPr lang="en-US" altLang="en-US" sz="1600" b="0" i="0" u="none" strike="noStrike">
              <a:solidFill>
                <a:schemeClr val="tx1"/>
              </a:solidFill>
              <a:latin typeface="MS UI Gothic"/>
              <a:ea typeface="MS UI Gothic"/>
            </a:rPr>
            <a:pPr algn="ctr" rtl="0">
              <a:defRPr sz="1000"/>
            </a:pPr>
            <a:t> </a:t>
          </a:fld>
          <a:endParaRPr lang="ja-JP" altLang="en-US" sz="1600" b="1" i="0">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26</xdr:col>
      <xdr:colOff>2850</xdr:colOff>
      <xdr:row>28</xdr:row>
      <xdr:rowOff>110490</xdr:rowOff>
    </xdr:from>
    <xdr:to>
      <xdr:col>28</xdr:col>
      <xdr:colOff>102869</xdr:colOff>
      <xdr:row>31</xdr:row>
      <xdr:rowOff>20955</xdr:rowOff>
    </xdr:to>
    <xdr:sp macro="" textlink="'so-data'!$AD$30">
      <xdr:nvSpPr>
        <xdr:cNvPr id="6" name="テキスト ボックス 5">
          <a:extLst>
            <a:ext uri="{FF2B5EF4-FFF2-40B4-BE49-F238E27FC236}">
              <a16:creationId xmlns:a16="http://schemas.microsoft.com/office/drawing/2014/main" id="{40F5F0E9-A8EA-4753-9C67-6C590E8DBC10}"/>
            </a:ext>
          </a:extLst>
        </xdr:cNvPr>
        <xdr:cNvSpPr txBox="1"/>
      </xdr:nvSpPr>
      <xdr:spPr>
        <a:xfrm rot="10800000" flipV="1">
          <a:off x="5400350" y="4447540"/>
          <a:ext cx="318459" cy="357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D5B3E59A-BD90-452A-AE26-887B73319262}" type="TxLink">
            <a:rPr kumimoji="1" lang="en-US" altLang="en-US" sz="1600" b="0" i="0" u="none" strike="noStrike" cap="none" spc="0">
              <a:ln>
                <a:noFill/>
              </a:ln>
              <a:solidFill>
                <a:schemeClr val="tx1"/>
              </a:solidFill>
              <a:effectLst/>
              <a:latin typeface="MS UI Gothic"/>
              <a:ea typeface="MS UI Gothic"/>
            </a:rPr>
            <a:pPr/>
            <a:t>○</a:t>
          </a:fld>
          <a:endParaRPr kumimoji="1" lang="ja-JP" altLang="en-US" sz="1600" b="0" cap="none" spc="0">
            <a:ln>
              <a:noFill/>
            </a:ln>
            <a:solidFill>
              <a:schemeClr val="tx1"/>
            </a:solidFill>
            <a:effectLst/>
          </a:endParaRPr>
        </a:p>
      </xdr:txBody>
    </xdr:sp>
    <xdr:clientData/>
  </xdr:twoCellAnchor>
  <xdr:twoCellAnchor>
    <xdr:from>
      <xdr:col>29</xdr:col>
      <xdr:colOff>92383</xdr:colOff>
      <xdr:row>28</xdr:row>
      <xdr:rowOff>110491</xdr:rowOff>
    </xdr:from>
    <xdr:to>
      <xdr:col>32</xdr:col>
      <xdr:colOff>97154</xdr:colOff>
      <xdr:row>31</xdr:row>
      <xdr:rowOff>20955</xdr:rowOff>
    </xdr:to>
    <xdr:sp macro="" textlink="'so-data'!$AD$31">
      <xdr:nvSpPr>
        <xdr:cNvPr id="7" name="テキスト ボックス 6">
          <a:extLst>
            <a:ext uri="{FF2B5EF4-FFF2-40B4-BE49-F238E27FC236}">
              <a16:creationId xmlns:a16="http://schemas.microsoft.com/office/drawing/2014/main" id="{C4E95A38-4F82-4551-9AAB-39AAE58EFC4C}"/>
            </a:ext>
          </a:extLst>
        </xdr:cNvPr>
        <xdr:cNvSpPr txBox="1"/>
      </xdr:nvSpPr>
      <xdr:spPr>
        <a:xfrm rot="10800000" flipV="1">
          <a:off x="5811193" y="4447541"/>
          <a:ext cx="333701" cy="357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22AD7F2B-E2D2-408C-85EB-BB119D7DA582}" type="TxLink">
            <a:rPr lang="en-US" altLang="en-US" sz="1600" b="0" i="0" u="none" strike="noStrike">
              <a:solidFill>
                <a:schemeClr val="tx1"/>
              </a:solidFill>
              <a:latin typeface="MS UI Gothic"/>
              <a:ea typeface="MS UI Gothic"/>
            </a:rPr>
            <a:pPr algn="ctr" rtl="0">
              <a:defRPr sz="1000"/>
            </a:pPr>
            <a:t> </a:t>
          </a:fld>
          <a:endParaRPr lang="ja-JP" altLang="en-US" sz="1600" b="0">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62</xdr:col>
      <xdr:colOff>54285</xdr:colOff>
      <xdr:row>28</xdr:row>
      <xdr:rowOff>140970</xdr:rowOff>
    </xdr:from>
    <xdr:to>
      <xdr:col>65</xdr:col>
      <xdr:colOff>26669</xdr:colOff>
      <xdr:row>31</xdr:row>
      <xdr:rowOff>55245</xdr:rowOff>
    </xdr:to>
    <xdr:sp macro="" textlink="'so-data'!$AE$30">
      <xdr:nvSpPr>
        <xdr:cNvPr id="8" name="テキスト ボックス 7">
          <a:extLst>
            <a:ext uri="{FF2B5EF4-FFF2-40B4-BE49-F238E27FC236}">
              <a16:creationId xmlns:a16="http://schemas.microsoft.com/office/drawing/2014/main" id="{8D40C571-DC32-46F7-A8AE-E78AB2220227}"/>
            </a:ext>
          </a:extLst>
        </xdr:cNvPr>
        <xdr:cNvSpPr txBox="1"/>
      </xdr:nvSpPr>
      <xdr:spPr>
        <a:xfrm rot="10800000" flipV="1">
          <a:off x="11964345" y="4479290"/>
          <a:ext cx="301314" cy="354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DF26A196-FC2F-4A45-99A7-7179E23072D1}" type="TxLink">
            <a:rPr kumimoji="1" lang="en-US" altLang="en-US" sz="1600" b="0" i="0" u="none" strike="noStrike" cap="none" spc="0">
              <a:ln>
                <a:noFill/>
              </a:ln>
              <a:solidFill>
                <a:schemeClr val="tx1"/>
              </a:solidFill>
              <a:effectLst/>
              <a:latin typeface="MS UI Gothic"/>
              <a:ea typeface="MS UI Gothic"/>
            </a:rPr>
            <a:pPr/>
            <a:t> </a:t>
          </a:fld>
          <a:endParaRPr kumimoji="1" lang="ja-JP" altLang="en-US" sz="1600" b="0" cap="none" spc="0">
            <a:ln>
              <a:noFill/>
            </a:ln>
            <a:solidFill>
              <a:schemeClr val="tx1"/>
            </a:solidFill>
            <a:effectLst/>
          </a:endParaRPr>
        </a:p>
      </xdr:txBody>
    </xdr:sp>
    <xdr:clientData/>
  </xdr:twoCellAnchor>
  <xdr:twoCellAnchor>
    <xdr:from>
      <xdr:col>65</xdr:col>
      <xdr:colOff>75238</xdr:colOff>
      <xdr:row>28</xdr:row>
      <xdr:rowOff>116206</xdr:rowOff>
    </xdr:from>
    <xdr:to>
      <xdr:col>68</xdr:col>
      <xdr:colOff>93344</xdr:colOff>
      <xdr:row>31</xdr:row>
      <xdr:rowOff>15240</xdr:rowOff>
    </xdr:to>
    <xdr:sp macro="" textlink="'so-data'!$AE$31">
      <xdr:nvSpPr>
        <xdr:cNvPr id="9" name="テキスト ボックス 8">
          <a:extLst>
            <a:ext uri="{FF2B5EF4-FFF2-40B4-BE49-F238E27FC236}">
              <a16:creationId xmlns:a16="http://schemas.microsoft.com/office/drawing/2014/main" id="{016267ED-B860-4745-BB34-060C3831761F}"/>
            </a:ext>
          </a:extLst>
        </xdr:cNvPr>
        <xdr:cNvSpPr txBox="1"/>
      </xdr:nvSpPr>
      <xdr:spPr>
        <a:xfrm rot="10800000" flipV="1">
          <a:off x="12311688" y="4453256"/>
          <a:ext cx="339416" cy="340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20AC6D7A-219A-4424-9F03-EF3607B8714E}" type="TxLink">
            <a:rPr lang="en-US" altLang="en-US" sz="1600" b="0" i="0" u="none" strike="noStrike">
              <a:solidFill>
                <a:schemeClr val="tx1"/>
              </a:solidFill>
              <a:latin typeface="MS UI Gothic"/>
              <a:ea typeface="MS UI Gothic"/>
            </a:rPr>
            <a:pPr algn="ctr" rtl="0">
              <a:defRPr sz="1000"/>
            </a:pPr>
            <a:t>○</a:t>
          </a:fld>
          <a:endParaRPr lang="ja-JP" altLang="en-US" sz="1600" b="0">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22</xdr:col>
      <xdr:colOff>105720</xdr:colOff>
      <xdr:row>34</xdr:row>
      <xdr:rowOff>20955</xdr:rowOff>
    </xdr:from>
    <xdr:to>
      <xdr:col>24</xdr:col>
      <xdr:colOff>108584</xdr:colOff>
      <xdr:row>34</xdr:row>
      <xdr:rowOff>352425</xdr:rowOff>
    </xdr:to>
    <xdr:sp macro="" textlink="'so-data'!$AD$27">
      <xdr:nvSpPr>
        <xdr:cNvPr id="10" name="テキスト ボックス 9">
          <a:extLst>
            <a:ext uri="{FF2B5EF4-FFF2-40B4-BE49-F238E27FC236}">
              <a16:creationId xmlns:a16="http://schemas.microsoft.com/office/drawing/2014/main" id="{7FBB2030-A4B7-43DB-AB2B-EED18636DB86}"/>
            </a:ext>
          </a:extLst>
        </xdr:cNvPr>
        <xdr:cNvSpPr txBox="1"/>
      </xdr:nvSpPr>
      <xdr:spPr>
        <a:xfrm rot="10800000" flipV="1">
          <a:off x="4939340" y="5363845"/>
          <a:ext cx="307664" cy="32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FF4B8F11-9301-496D-A9E8-1A8F4F060F9F}" type="TxLink">
            <a:rPr kumimoji="1" lang="en-US" altLang="en-US" sz="1600" b="0" i="0" u="none" strike="noStrike" cap="none" spc="0">
              <a:ln>
                <a:noFill/>
              </a:ln>
              <a:solidFill>
                <a:schemeClr val="tx1"/>
              </a:solidFill>
              <a:effectLst/>
              <a:latin typeface="MS UI Gothic"/>
              <a:ea typeface="MS UI Gothic"/>
            </a:rPr>
            <a:pPr/>
            <a:t>○</a:t>
          </a:fld>
          <a:endParaRPr kumimoji="1" lang="ja-JP" altLang="en-US" sz="1600" b="0" cap="none" spc="0">
            <a:ln>
              <a:noFill/>
            </a:ln>
            <a:solidFill>
              <a:schemeClr val="tx1"/>
            </a:solidFill>
            <a:effectLst/>
          </a:endParaRPr>
        </a:p>
      </xdr:txBody>
    </xdr:sp>
    <xdr:clientData/>
  </xdr:twoCellAnchor>
  <xdr:twoCellAnchor>
    <xdr:from>
      <xdr:col>29</xdr:col>
      <xdr:colOff>29518</xdr:colOff>
      <xdr:row>34</xdr:row>
      <xdr:rowOff>36196</xdr:rowOff>
    </xdr:from>
    <xdr:to>
      <xdr:col>32</xdr:col>
      <xdr:colOff>26669</xdr:colOff>
      <xdr:row>34</xdr:row>
      <xdr:rowOff>361950</xdr:rowOff>
    </xdr:to>
    <xdr:sp macro="" textlink="'so-data'!$AD$28">
      <xdr:nvSpPr>
        <xdr:cNvPr id="11" name="テキスト ボックス 10">
          <a:extLst>
            <a:ext uri="{FF2B5EF4-FFF2-40B4-BE49-F238E27FC236}">
              <a16:creationId xmlns:a16="http://schemas.microsoft.com/office/drawing/2014/main" id="{4AFEDBB4-97CB-476B-8827-6E3B52458EDF}"/>
            </a:ext>
          </a:extLst>
        </xdr:cNvPr>
        <xdr:cNvSpPr txBox="1"/>
      </xdr:nvSpPr>
      <xdr:spPr>
        <a:xfrm rot="10800000" flipV="1">
          <a:off x="5752138" y="5376546"/>
          <a:ext cx="322271" cy="328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E4D50AB9-48AC-474B-8040-DB41C3E4F8C3}" type="TxLink">
            <a:rPr lang="en-US" altLang="en-US" sz="1600" b="0" i="0" u="none" strike="noStrike">
              <a:solidFill>
                <a:schemeClr val="tx1"/>
              </a:solidFill>
              <a:latin typeface="MS UI Gothic"/>
              <a:ea typeface="MS UI Gothic"/>
            </a:rPr>
            <a:pPr algn="ctr" rtl="0">
              <a:defRPr sz="1000"/>
            </a:pPr>
            <a:t> </a:t>
          </a:fld>
          <a:endParaRPr lang="ja-JP" altLang="en-US" sz="1600" b="0">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58</xdr:col>
      <xdr:colOff>105720</xdr:colOff>
      <xdr:row>34</xdr:row>
      <xdr:rowOff>20955</xdr:rowOff>
    </xdr:from>
    <xdr:to>
      <xdr:col>60</xdr:col>
      <xdr:colOff>108584</xdr:colOff>
      <xdr:row>34</xdr:row>
      <xdr:rowOff>352425</xdr:rowOff>
    </xdr:to>
    <xdr:sp macro="" textlink="'so-data'!$AE$27">
      <xdr:nvSpPr>
        <xdr:cNvPr id="12" name="テキスト ボックス 11">
          <a:extLst>
            <a:ext uri="{FF2B5EF4-FFF2-40B4-BE49-F238E27FC236}">
              <a16:creationId xmlns:a16="http://schemas.microsoft.com/office/drawing/2014/main" id="{6C45FDD0-14C6-4C9C-8987-1FCBA351831A}"/>
            </a:ext>
          </a:extLst>
        </xdr:cNvPr>
        <xdr:cNvSpPr txBox="1"/>
      </xdr:nvSpPr>
      <xdr:spPr>
        <a:xfrm rot="10800000" flipV="1">
          <a:off x="11454440" y="5363845"/>
          <a:ext cx="307664" cy="32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32D26660-97A8-497D-A0D5-65187E1F2F36}" type="TxLink">
            <a:rPr kumimoji="1" lang="en-US" altLang="en-US" sz="1600" b="0" i="0" u="none" strike="noStrike" cap="none" spc="0">
              <a:ln>
                <a:noFill/>
              </a:ln>
              <a:solidFill>
                <a:schemeClr val="tx1"/>
              </a:solidFill>
              <a:effectLst/>
              <a:latin typeface="MS UI Gothic"/>
              <a:ea typeface="MS UI Gothic"/>
            </a:rPr>
            <a:pPr/>
            <a:t> </a:t>
          </a:fld>
          <a:endParaRPr kumimoji="1" lang="ja-JP" altLang="en-US" sz="1600" b="0" cap="none" spc="0">
            <a:ln>
              <a:noFill/>
            </a:ln>
            <a:solidFill>
              <a:schemeClr val="tx1"/>
            </a:solidFill>
            <a:effectLst/>
          </a:endParaRPr>
        </a:p>
      </xdr:txBody>
    </xdr:sp>
    <xdr:clientData/>
  </xdr:twoCellAnchor>
  <xdr:twoCellAnchor>
    <xdr:from>
      <xdr:col>65</xdr:col>
      <xdr:colOff>25708</xdr:colOff>
      <xdr:row>34</xdr:row>
      <xdr:rowOff>34291</xdr:rowOff>
    </xdr:from>
    <xdr:to>
      <xdr:col>68</xdr:col>
      <xdr:colOff>19049</xdr:colOff>
      <xdr:row>34</xdr:row>
      <xdr:rowOff>360045</xdr:rowOff>
    </xdr:to>
    <xdr:sp macro="" textlink="'so-data'!$AE$28">
      <xdr:nvSpPr>
        <xdr:cNvPr id="13" name="テキスト ボックス 12">
          <a:extLst>
            <a:ext uri="{FF2B5EF4-FFF2-40B4-BE49-F238E27FC236}">
              <a16:creationId xmlns:a16="http://schemas.microsoft.com/office/drawing/2014/main" id="{AFAAC8F3-858C-44A9-8754-8BD635057B99}"/>
            </a:ext>
          </a:extLst>
        </xdr:cNvPr>
        <xdr:cNvSpPr txBox="1"/>
      </xdr:nvSpPr>
      <xdr:spPr>
        <a:xfrm rot="10800000" flipV="1">
          <a:off x="12264698" y="5374641"/>
          <a:ext cx="312111" cy="323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9CAC6EB3-D86B-44BF-BEAA-9A3934372977}" type="TxLink">
            <a:rPr lang="en-US" altLang="en-US" sz="1600" b="0" i="0" u="none" strike="noStrike">
              <a:solidFill>
                <a:schemeClr val="tx1"/>
              </a:solidFill>
              <a:latin typeface="MS UI Gothic"/>
              <a:ea typeface="MS UI Gothic"/>
            </a:rPr>
            <a:pPr algn="ctr" rtl="0">
              <a:defRPr sz="1000"/>
            </a:pPr>
            <a:t>○</a:t>
          </a:fld>
          <a:endParaRPr lang="ja-JP" altLang="en-US" sz="1600" b="0">
            <a:solidFill>
              <a:schemeClr val="tx1"/>
            </a:solidFill>
            <a:latin typeface="MS UI Gothic" panose="020B0600070205080204" pitchFamily="50" charset="-128"/>
            <a:ea typeface="MS UI Gothic"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152400</xdr:colOff>
      <xdr:row>3</xdr:row>
      <xdr:rowOff>120015</xdr:rowOff>
    </xdr:from>
    <xdr:to>
      <xdr:col>39</xdr:col>
      <xdr:colOff>26670</xdr:colOff>
      <xdr:row>5</xdr:row>
      <xdr:rowOff>11430</xdr:rowOff>
    </xdr:to>
    <xdr:sp macro="" textlink="'so-data'!$AE$24">
      <xdr:nvSpPr>
        <xdr:cNvPr id="2" name="テキスト ボックス 1">
          <a:extLst>
            <a:ext uri="{FF2B5EF4-FFF2-40B4-BE49-F238E27FC236}">
              <a16:creationId xmlns:a16="http://schemas.microsoft.com/office/drawing/2014/main" id="{54DA0320-B528-4B69-BD51-8417522C9D41}"/>
            </a:ext>
          </a:extLst>
        </xdr:cNvPr>
        <xdr:cNvSpPr txBox="1"/>
      </xdr:nvSpPr>
      <xdr:spPr>
        <a:xfrm rot="10800000" flipV="1">
          <a:off x="6832600" y="550545"/>
          <a:ext cx="396240" cy="213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173691EE-4370-4119-85BD-86BFB04CBAB9}" type="TxLink">
            <a:rPr kumimoji="1" lang="en-US" altLang="en-US" sz="1600" b="0" i="0" u="none" strike="noStrike" cap="none" spc="0">
              <a:ln>
                <a:noFill/>
              </a:ln>
              <a:solidFill>
                <a:sysClr val="windowText" lastClr="000000"/>
              </a:solidFill>
              <a:effectLst/>
              <a:latin typeface="MS UI Gothic"/>
              <a:ea typeface="MS UI Gothic"/>
            </a:rPr>
            <a:pPr/>
            <a:t> </a:t>
          </a:fld>
          <a:endParaRPr kumimoji="1" lang="ja-JP" altLang="en-US" sz="1600" b="1" cap="none" spc="0">
            <a:ln>
              <a:noFill/>
            </a:ln>
            <a:solidFill>
              <a:sysClr val="windowText" lastClr="000000"/>
            </a:solidFill>
            <a:effectLst/>
          </a:endParaRPr>
        </a:p>
      </xdr:txBody>
    </xdr:sp>
    <xdr:clientData/>
  </xdr:twoCellAnchor>
  <xdr:twoCellAnchor>
    <xdr:from>
      <xdr:col>37</xdr:col>
      <xdr:colOff>3809</xdr:colOff>
      <xdr:row>4</xdr:row>
      <xdr:rowOff>151444</xdr:rowOff>
    </xdr:from>
    <xdr:to>
      <xdr:col>39</xdr:col>
      <xdr:colOff>154303</xdr:colOff>
      <xdr:row>6</xdr:row>
      <xdr:rowOff>17145</xdr:rowOff>
    </xdr:to>
    <xdr:sp macro="" textlink="'so-data'!$AE$25">
      <xdr:nvSpPr>
        <xdr:cNvPr id="3" name="テキスト ボックス 2">
          <a:extLst>
            <a:ext uri="{FF2B5EF4-FFF2-40B4-BE49-F238E27FC236}">
              <a16:creationId xmlns:a16="http://schemas.microsoft.com/office/drawing/2014/main" id="{8B04B236-4196-47EE-8D00-1ED858FD72BE}"/>
            </a:ext>
          </a:extLst>
        </xdr:cNvPr>
        <xdr:cNvSpPr txBox="1"/>
      </xdr:nvSpPr>
      <xdr:spPr>
        <a:xfrm rot="10800000" flipV="1">
          <a:off x="6684009" y="729294"/>
          <a:ext cx="671194" cy="282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C8DAA18C-E0E1-4860-94F2-C2F5BE4D1A30}" type="TxLink">
            <a:rPr lang="en-US" altLang="en-US" sz="1600" b="0" i="0" u="none" strike="noStrike">
              <a:solidFill>
                <a:sysClr val="windowText" lastClr="000000"/>
              </a:solidFill>
              <a:latin typeface="MS UI Gothic"/>
              <a:ea typeface="MS UI Gothic"/>
            </a:rPr>
            <a:pPr algn="ctr" rtl="0">
              <a:defRPr sz="1000"/>
            </a:pPr>
            <a:t>○</a:t>
          </a:fld>
          <a:endParaRPr lang="ja-JP" altLang="en-US" sz="1600" b="1" i="0">
            <a:solidFill>
              <a:sysClr val="windowText" lastClr="000000"/>
            </a:solidFill>
            <a:latin typeface="MS UI Gothic" panose="020B0600070205080204" pitchFamily="50" charset="-128"/>
            <a:ea typeface="MS UI Gothic" panose="020B0600070205080204" pitchFamily="50" charset="-128"/>
          </a:endParaRPr>
        </a:p>
      </xdr:txBody>
    </xdr:sp>
    <xdr:clientData/>
  </xdr:twoCellAnchor>
  <xdr:twoCellAnchor>
    <xdr:from>
      <xdr:col>1</xdr:col>
      <xdr:colOff>152400</xdr:colOff>
      <xdr:row>3</xdr:row>
      <xdr:rowOff>120015</xdr:rowOff>
    </xdr:from>
    <xdr:to>
      <xdr:col>3</xdr:col>
      <xdr:colOff>26670</xdr:colOff>
      <xdr:row>5</xdr:row>
      <xdr:rowOff>11430</xdr:rowOff>
    </xdr:to>
    <xdr:sp macro="" textlink="'so-data'!$AD$24">
      <xdr:nvSpPr>
        <xdr:cNvPr id="4" name="テキスト ボックス 3">
          <a:extLst>
            <a:ext uri="{FF2B5EF4-FFF2-40B4-BE49-F238E27FC236}">
              <a16:creationId xmlns:a16="http://schemas.microsoft.com/office/drawing/2014/main" id="{27B952B2-FD8D-4963-8219-021411CE851E}"/>
            </a:ext>
          </a:extLst>
        </xdr:cNvPr>
        <xdr:cNvSpPr txBox="1"/>
      </xdr:nvSpPr>
      <xdr:spPr>
        <a:xfrm rot="10800000" flipV="1">
          <a:off x="311150" y="550545"/>
          <a:ext cx="396240" cy="213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1C0F4C96-FA77-4550-B42B-783D6A7B9D09}" type="TxLink">
            <a:rPr kumimoji="1" lang="en-US" altLang="en-US" sz="1600" b="0" i="0" u="none" strike="noStrike" cap="none" spc="0">
              <a:ln>
                <a:noFill/>
              </a:ln>
              <a:solidFill>
                <a:schemeClr val="tx1"/>
              </a:solidFill>
              <a:effectLst/>
              <a:latin typeface="MS UI Gothic"/>
              <a:ea typeface="MS UI Gothic"/>
            </a:rPr>
            <a:pPr/>
            <a:t> </a:t>
          </a:fld>
          <a:endParaRPr kumimoji="1" lang="ja-JP" altLang="en-US" sz="1600" b="1" cap="none" spc="0">
            <a:ln>
              <a:noFill/>
            </a:ln>
            <a:solidFill>
              <a:schemeClr val="tx1"/>
            </a:solidFill>
            <a:effectLst/>
          </a:endParaRPr>
        </a:p>
      </xdr:txBody>
    </xdr:sp>
    <xdr:clientData/>
  </xdr:twoCellAnchor>
  <xdr:twoCellAnchor>
    <xdr:from>
      <xdr:col>1</xdr:col>
      <xdr:colOff>1904</xdr:colOff>
      <xdr:row>4</xdr:row>
      <xdr:rowOff>160969</xdr:rowOff>
    </xdr:from>
    <xdr:to>
      <xdr:col>3</xdr:col>
      <xdr:colOff>179068</xdr:colOff>
      <xdr:row>6</xdr:row>
      <xdr:rowOff>26670</xdr:rowOff>
    </xdr:to>
    <xdr:sp macro="" textlink="'so-data'!$AD$25">
      <xdr:nvSpPr>
        <xdr:cNvPr id="5" name="テキスト ボックス 4">
          <a:extLst>
            <a:ext uri="{FF2B5EF4-FFF2-40B4-BE49-F238E27FC236}">
              <a16:creationId xmlns:a16="http://schemas.microsoft.com/office/drawing/2014/main" id="{E7E87409-ADE2-4A01-BEA8-F7A6DBDE8CD7}"/>
            </a:ext>
          </a:extLst>
        </xdr:cNvPr>
        <xdr:cNvSpPr txBox="1"/>
      </xdr:nvSpPr>
      <xdr:spPr>
        <a:xfrm rot="10800000" flipV="1">
          <a:off x="160654" y="737549"/>
          <a:ext cx="700404" cy="287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831EC6D0-31E3-4E09-8D52-1AFB8D5F2906}" type="TxLink">
            <a:rPr lang="en-US" altLang="en-US" sz="1600" b="0" i="0" u="none" strike="noStrike">
              <a:solidFill>
                <a:schemeClr val="tx1"/>
              </a:solidFill>
              <a:latin typeface="MS UI Gothic"/>
              <a:ea typeface="MS UI Gothic"/>
            </a:rPr>
            <a:pPr algn="ctr" rtl="0">
              <a:defRPr sz="1000"/>
            </a:pPr>
            <a:t> </a:t>
          </a:fld>
          <a:endParaRPr lang="ja-JP" altLang="en-US" sz="1600" b="1" i="0">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26</xdr:col>
      <xdr:colOff>2850</xdr:colOff>
      <xdr:row>28</xdr:row>
      <xdr:rowOff>110490</xdr:rowOff>
    </xdr:from>
    <xdr:to>
      <xdr:col>28</xdr:col>
      <xdr:colOff>102869</xdr:colOff>
      <xdr:row>31</xdr:row>
      <xdr:rowOff>20955</xdr:rowOff>
    </xdr:to>
    <xdr:sp macro="" textlink="'so-data'!$AD$30">
      <xdr:nvSpPr>
        <xdr:cNvPr id="6" name="テキスト ボックス 5">
          <a:extLst>
            <a:ext uri="{FF2B5EF4-FFF2-40B4-BE49-F238E27FC236}">
              <a16:creationId xmlns:a16="http://schemas.microsoft.com/office/drawing/2014/main" id="{5EB5376C-7663-4B24-8418-8B09153949CD}"/>
            </a:ext>
          </a:extLst>
        </xdr:cNvPr>
        <xdr:cNvSpPr txBox="1"/>
      </xdr:nvSpPr>
      <xdr:spPr>
        <a:xfrm rot="10800000" flipV="1">
          <a:off x="5400350" y="4447540"/>
          <a:ext cx="318459" cy="344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D5B3E59A-BD90-452A-AE26-887B73319262}" type="TxLink">
            <a:rPr kumimoji="1" lang="en-US" altLang="en-US" sz="1600" b="0" i="0" u="none" strike="noStrike" cap="none" spc="0">
              <a:ln>
                <a:noFill/>
              </a:ln>
              <a:solidFill>
                <a:schemeClr val="tx1"/>
              </a:solidFill>
              <a:effectLst/>
              <a:latin typeface="MS UI Gothic"/>
              <a:ea typeface="MS UI Gothic"/>
            </a:rPr>
            <a:pPr/>
            <a:t>○</a:t>
          </a:fld>
          <a:endParaRPr kumimoji="1" lang="ja-JP" altLang="en-US" sz="1600" b="0" cap="none" spc="0">
            <a:ln>
              <a:noFill/>
            </a:ln>
            <a:solidFill>
              <a:schemeClr val="tx1"/>
            </a:solidFill>
            <a:effectLst/>
          </a:endParaRPr>
        </a:p>
      </xdr:txBody>
    </xdr:sp>
    <xdr:clientData/>
  </xdr:twoCellAnchor>
  <xdr:twoCellAnchor>
    <xdr:from>
      <xdr:col>29</xdr:col>
      <xdr:colOff>92383</xdr:colOff>
      <xdr:row>28</xdr:row>
      <xdr:rowOff>110491</xdr:rowOff>
    </xdr:from>
    <xdr:to>
      <xdr:col>32</xdr:col>
      <xdr:colOff>97154</xdr:colOff>
      <xdr:row>31</xdr:row>
      <xdr:rowOff>20955</xdr:rowOff>
    </xdr:to>
    <xdr:sp macro="" textlink="'so-data'!$AD$31">
      <xdr:nvSpPr>
        <xdr:cNvPr id="7" name="テキスト ボックス 6">
          <a:extLst>
            <a:ext uri="{FF2B5EF4-FFF2-40B4-BE49-F238E27FC236}">
              <a16:creationId xmlns:a16="http://schemas.microsoft.com/office/drawing/2014/main" id="{9C88B607-E437-4AF8-87DA-CEB716C7C058}"/>
            </a:ext>
          </a:extLst>
        </xdr:cNvPr>
        <xdr:cNvSpPr txBox="1"/>
      </xdr:nvSpPr>
      <xdr:spPr>
        <a:xfrm rot="10800000" flipV="1">
          <a:off x="5811193" y="4447541"/>
          <a:ext cx="333701" cy="344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22AD7F2B-E2D2-408C-85EB-BB119D7DA582}" type="TxLink">
            <a:rPr lang="en-US" altLang="en-US" sz="1600" b="0" i="0" u="none" strike="noStrike">
              <a:solidFill>
                <a:schemeClr val="tx1"/>
              </a:solidFill>
              <a:latin typeface="MS UI Gothic"/>
              <a:ea typeface="MS UI Gothic"/>
            </a:rPr>
            <a:pPr algn="ctr" rtl="0">
              <a:defRPr sz="1000"/>
            </a:pPr>
            <a:t> </a:t>
          </a:fld>
          <a:endParaRPr lang="ja-JP" altLang="en-US" sz="1600" b="0">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62</xdr:col>
      <xdr:colOff>54285</xdr:colOff>
      <xdr:row>28</xdr:row>
      <xdr:rowOff>140970</xdr:rowOff>
    </xdr:from>
    <xdr:to>
      <xdr:col>65</xdr:col>
      <xdr:colOff>26669</xdr:colOff>
      <xdr:row>31</xdr:row>
      <xdr:rowOff>55245</xdr:rowOff>
    </xdr:to>
    <xdr:sp macro="" textlink="'so-data'!$AE$30">
      <xdr:nvSpPr>
        <xdr:cNvPr id="8" name="テキスト ボックス 7">
          <a:extLst>
            <a:ext uri="{FF2B5EF4-FFF2-40B4-BE49-F238E27FC236}">
              <a16:creationId xmlns:a16="http://schemas.microsoft.com/office/drawing/2014/main" id="{FE887386-73D1-4479-9AD8-30DC426DAF60}"/>
            </a:ext>
          </a:extLst>
        </xdr:cNvPr>
        <xdr:cNvSpPr txBox="1"/>
      </xdr:nvSpPr>
      <xdr:spPr>
        <a:xfrm rot="10800000" flipV="1">
          <a:off x="11945295" y="4472940"/>
          <a:ext cx="301314" cy="348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fld id="{DF26A196-FC2F-4A45-99A7-7179E23072D1}" type="TxLink">
            <a:rPr kumimoji="1" lang="en-US" altLang="en-US" sz="1600" b="0" i="0" u="none" strike="noStrike" cap="none" spc="0">
              <a:ln>
                <a:noFill/>
              </a:ln>
              <a:solidFill>
                <a:schemeClr val="tx1"/>
              </a:solidFill>
              <a:effectLst/>
              <a:latin typeface="MS UI Gothic"/>
              <a:ea typeface="MS UI Gothic"/>
            </a:rPr>
            <a:pPr/>
            <a:t> </a:t>
          </a:fld>
          <a:endParaRPr kumimoji="1" lang="ja-JP" altLang="en-US" sz="1600" b="0" cap="none" spc="0">
            <a:ln>
              <a:noFill/>
            </a:ln>
            <a:solidFill>
              <a:schemeClr val="tx1"/>
            </a:solidFill>
            <a:effectLst/>
          </a:endParaRPr>
        </a:p>
      </xdr:txBody>
    </xdr:sp>
    <xdr:clientData/>
  </xdr:twoCellAnchor>
  <xdr:twoCellAnchor>
    <xdr:from>
      <xdr:col>65</xdr:col>
      <xdr:colOff>75238</xdr:colOff>
      <xdr:row>28</xdr:row>
      <xdr:rowOff>116206</xdr:rowOff>
    </xdr:from>
    <xdr:to>
      <xdr:col>68</xdr:col>
      <xdr:colOff>93344</xdr:colOff>
      <xdr:row>31</xdr:row>
      <xdr:rowOff>15240</xdr:rowOff>
    </xdr:to>
    <xdr:sp macro="" textlink="'so-data'!$AE$31">
      <xdr:nvSpPr>
        <xdr:cNvPr id="9" name="テキスト ボックス 8">
          <a:extLst>
            <a:ext uri="{FF2B5EF4-FFF2-40B4-BE49-F238E27FC236}">
              <a16:creationId xmlns:a16="http://schemas.microsoft.com/office/drawing/2014/main" id="{8F501378-790E-4C9E-8AAE-D02AF40741EB}"/>
            </a:ext>
          </a:extLst>
        </xdr:cNvPr>
        <xdr:cNvSpPr txBox="1"/>
      </xdr:nvSpPr>
      <xdr:spPr>
        <a:xfrm rot="10800000" flipV="1">
          <a:off x="12292638" y="4453256"/>
          <a:ext cx="339416" cy="328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rtl="0">
            <a:defRPr sz="1000"/>
          </a:pPr>
          <a:fld id="{20AC6D7A-219A-4424-9F03-EF3607B8714E}" type="TxLink">
            <a:rPr lang="en-US" altLang="en-US" sz="1600" b="0" i="0" u="none" strike="noStrike">
              <a:solidFill>
                <a:schemeClr val="tx1"/>
              </a:solidFill>
              <a:latin typeface="MS UI Gothic"/>
              <a:ea typeface="MS UI Gothic"/>
            </a:rPr>
            <a:pPr algn="ctr" rtl="0">
              <a:defRPr sz="1000"/>
            </a:pPr>
            <a:t>○</a:t>
          </a:fld>
          <a:endParaRPr lang="ja-JP" altLang="en-US" sz="1600" b="0">
            <a:solidFill>
              <a:schemeClr val="tx1"/>
            </a:solidFill>
            <a:latin typeface="MS UI Gothic" panose="020B0600070205080204" pitchFamily="50" charset="-128"/>
            <a:ea typeface="MS UI Gothic"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121920</xdr:colOff>
      <xdr:row>27</xdr:row>
      <xdr:rowOff>30480</xdr:rowOff>
    </xdr:from>
    <xdr:to>
      <xdr:col>9</xdr:col>
      <xdr:colOff>110490</xdr:colOff>
      <xdr:row>45</xdr:row>
      <xdr:rowOff>78740</xdr:rowOff>
    </xdr:to>
    <xdr:pic>
      <xdr:nvPicPr>
        <xdr:cNvPr id="2" name="図 35">
          <a:extLst>
            <a:ext uri="{FF2B5EF4-FFF2-40B4-BE49-F238E27FC236}">
              <a16:creationId xmlns:a16="http://schemas.microsoft.com/office/drawing/2014/main" id="{A060B616-9F30-4A2E-93C3-23E97780A3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5384800"/>
          <a:ext cx="1710690"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190500</xdr:colOff>
      <xdr:row>27</xdr:row>
      <xdr:rowOff>38100</xdr:rowOff>
    </xdr:from>
    <xdr:to>
      <xdr:col>23</xdr:col>
      <xdr:colOff>72390</xdr:colOff>
      <xdr:row>42</xdr:row>
      <xdr:rowOff>2540</xdr:rowOff>
    </xdr:to>
    <xdr:pic>
      <xdr:nvPicPr>
        <xdr:cNvPr id="3" name="図 37">
          <a:extLst>
            <a:ext uri="{FF2B5EF4-FFF2-40B4-BE49-F238E27FC236}">
              <a16:creationId xmlns:a16="http://schemas.microsoft.com/office/drawing/2014/main" id="{8F144205-6F80-4697-8B2D-6325D0431D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92350" y="5391150"/>
          <a:ext cx="2682240" cy="207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83126</xdr:colOff>
      <xdr:row>41</xdr:row>
      <xdr:rowOff>20780</xdr:rowOff>
    </xdr:from>
    <xdr:to>
      <xdr:col>23</xdr:col>
      <xdr:colOff>83128</xdr:colOff>
      <xdr:row>45</xdr:row>
      <xdr:rowOff>69272</xdr:rowOff>
    </xdr:to>
    <xdr:sp macro="" textlink="">
      <xdr:nvSpPr>
        <xdr:cNvPr id="4" name="角丸四角形吹き出し 38">
          <a:extLst>
            <a:ext uri="{FF2B5EF4-FFF2-40B4-BE49-F238E27FC236}">
              <a16:creationId xmlns:a16="http://schemas.microsoft.com/office/drawing/2014/main" id="{AC5C3A22-A146-4C22-A510-04FB17AE2935}"/>
            </a:ext>
          </a:extLst>
        </xdr:cNvPr>
        <xdr:cNvSpPr/>
      </xdr:nvSpPr>
      <xdr:spPr>
        <a:xfrm rot="10800000">
          <a:off x="2399606" y="7332170"/>
          <a:ext cx="2590802" cy="606022"/>
        </a:xfrm>
        <a:prstGeom prst="wedgeRoundRectCallout">
          <a:avLst>
            <a:gd name="adj1" fmla="val 35963"/>
            <a:gd name="adj2" fmla="val 62111"/>
            <a:gd name="adj3" fmla="val 16667"/>
          </a:avLst>
        </a:prstGeom>
        <a:solidFill>
          <a:sysClr val="window" lastClr="FFFFFF"/>
        </a:solidFill>
        <a:ln w="12700">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166255</xdr:colOff>
      <xdr:row>41</xdr:row>
      <xdr:rowOff>124691</xdr:rowOff>
    </xdr:from>
    <xdr:to>
      <xdr:col>23</xdr:col>
      <xdr:colOff>13855</xdr:colOff>
      <xdr:row>45</xdr:row>
      <xdr:rowOff>27709</xdr:rowOff>
    </xdr:to>
    <xdr:sp macro="" textlink="">
      <xdr:nvSpPr>
        <xdr:cNvPr id="5" name="テキスト ボックス 4">
          <a:extLst>
            <a:ext uri="{FF2B5EF4-FFF2-40B4-BE49-F238E27FC236}">
              <a16:creationId xmlns:a16="http://schemas.microsoft.com/office/drawing/2014/main" id="{91B0E4BF-8812-4F69-94DF-B15E29F785C7}"/>
            </a:ext>
          </a:extLst>
        </xdr:cNvPr>
        <xdr:cNvSpPr txBox="1"/>
      </xdr:nvSpPr>
      <xdr:spPr>
        <a:xfrm>
          <a:off x="2481465" y="7432271"/>
          <a:ext cx="2438400" cy="4643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MS UI Gothic" panose="020B0600070205080204" pitchFamily="50" charset="-128"/>
              <a:ea typeface="MS UI Gothic" panose="020B0600070205080204" pitchFamily="50" charset="-128"/>
            </a:rPr>
            <a:t>普通徴収の場合は、普通徴収切替理由書の該当する符号を必ず記入してください。</a:t>
          </a:r>
        </a:p>
      </xdr:txBody>
    </xdr:sp>
    <xdr:clientData/>
  </xdr:twoCellAnchor>
  <xdr:twoCellAnchor editAs="oneCell">
    <xdr:from>
      <xdr:col>30</xdr:col>
      <xdr:colOff>76200</xdr:colOff>
      <xdr:row>27</xdr:row>
      <xdr:rowOff>22860</xdr:rowOff>
    </xdr:from>
    <xdr:to>
      <xdr:col>38</xdr:col>
      <xdr:colOff>40640</xdr:colOff>
      <xdr:row>45</xdr:row>
      <xdr:rowOff>78740</xdr:rowOff>
    </xdr:to>
    <xdr:pic>
      <xdr:nvPicPr>
        <xdr:cNvPr id="6" name="図 49">
          <a:extLst>
            <a:ext uri="{FF2B5EF4-FFF2-40B4-BE49-F238E27FC236}">
              <a16:creationId xmlns:a16="http://schemas.microsoft.com/office/drawing/2014/main" id="{864A5AFC-E959-4925-A8EF-D787A68D4E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6800" y="5378450"/>
          <a:ext cx="1701800" cy="257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0</xdr:colOff>
      <xdr:row>27</xdr:row>
      <xdr:rowOff>30480</xdr:rowOff>
    </xdr:from>
    <xdr:to>
      <xdr:col>52</xdr:col>
      <xdr:colOff>110490</xdr:colOff>
      <xdr:row>42</xdr:row>
      <xdr:rowOff>2540</xdr:rowOff>
    </xdr:to>
    <xdr:pic>
      <xdr:nvPicPr>
        <xdr:cNvPr id="7" name="図 50">
          <a:extLst>
            <a:ext uri="{FF2B5EF4-FFF2-40B4-BE49-F238E27FC236}">
              <a16:creationId xmlns:a16="http://schemas.microsoft.com/office/drawing/2014/main" id="{3137B488-6F0C-4940-8145-F549A077F5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29600" y="5384800"/>
          <a:ext cx="2694940" cy="2072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83126</xdr:colOff>
      <xdr:row>41</xdr:row>
      <xdr:rowOff>20780</xdr:rowOff>
    </xdr:from>
    <xdr:to>
      <xdr:col>52</xdr:col>
      <xdr:colOff>83128</xdr:colOff>
      <xdr:row>45</xdr:row>
      <xdr:rowOff>69272</xdr:rowOff>
    </xdr:to>
    <xdr:sp macro="" textlink="">
      <xdr:nvSpPr>
        <xdr:cNvPr id="8" name="角丸四角形吹き出し 51">
          <a:extLst>
            <a:ext uri="{FF2B5EF4-FFF2-40B4-BE49-F238E27FC236}">
              <a16:creationId xmlns:a16="http://schemas.microsoft.com/office/drawing/2014/main" id="{0F907C9C-E114-4BC1-BDB1-50F40AE03A29}"/>
            </a:ext>
          </a:extLst>
        </xdr:cNvPr>
        <xdr:cNvSpPr/>
      </xdr:nvSpPr>
      <xdr:spPr>
        <a:xfrm rot="10800000">
          <a:off x="8311456" y="7332170"/>
          <a:ext cx="2590802" cy="606022"/>
        </a:xfrm>
        <a:prstGeom prst="wedgeRoundRectCallout">
          <a:avLst>
            <a:gd name="adj1" fmla="val 35963"/>
            <a:gd name="adj2" fmla="val 62111"/>
            <a:gd name="adj3" fmla="val 16667"/>
          </a:avLst>
        </a:prstGeom>
        <a:solidFill>
          <a:sysClr val="window" lastClr="FFFFFF"/>
        </a:solidFill>
        <a:ln w="12700">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166255</xdr:colOff>
      <xdr:row>41</xdr:row>
      <xdr:rowOff>124691</xdr:rowOff>
    </xdr:from>
    <xdr:to>
      <xdr:col>52</xdr:col>
      <xdr:colOff>13855</xdr:colOff>
      <xdr:row>45</xdr:row>
      <xdr:rowOff>27709</xdr:rowOff>
    </xdr:to>
    <xdr:sp macro="" textlink="">
      <xdr:nvSpPr>
        <xdr:cNvPr id="9" name="テキスト ボックス 8">
          <a:extLst>
            <a:ext uri="{FF2B5EF4-FFF2-40B4-BE49-F238E27FC236}">
              <a16:creationId xmlns:a16="http://schemas.microsoft.com/office/drawing/2014/main" id="{75576BC2-077C-4FDC-877A-42AB8F22FCBA}"/>
            </a:ext>
          </a:extLst>
        </xdr:cNvPr>
        <xdr:cNvSpPr txBox="1"/>
      </xdr:nvSpPr>
      <xdr:spPr>
        <a:xfrm>
          <a:off x="8393315" y="7432271"/>
          <a:ext cx="2438400" cy="4643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MS UI Gothic" panose="020B0600070205080204" pitchFamily="50" charset="-128"/>
              <a:ea typeface="MS UI Gothic" panose="020B0600070205080204" pitchFamily="50" charset="-128"/>
            </a:rPr>
            <a:t>普通徴収の場合は、普通徴収切替理由書の該当する符号を必ず記入してください。</a:t>
          </a:r>
        </a:p>
      </xdr:txBody>
    </xdr:sp>
    <xdr:clientData/>
  </xdr:twoCellAnchor>
</xdr:wsDr>
</file>

<file path=xl/theme/theme1.xml><?xml version="1.0" encoding="utf-8"?>
<a:theme xmlns:a="http://schemas.openxmlformats.org/drawingml/2006/main" name="Office テーマ">
  <a:themeElements>
    <a:clrScheme name="OLD">
      <a:dk1>
        <a:sysClr val="windowText" lastClr="000000"/>
      </a:dk1>
      <a:lt1>
        <a:sysClr val="window" lastClr="FFFFFF"/>
      </a:lt1>
      <a:dk2>
        <a:srgbClr val="575F6D"/>
      </a:dk2>
      <a:lt2>
        <a:srgbClr val="FFF39D"/>
      </a:lt2>
      <a:accent1>
        <a:srgbClr val="FF99CC"/>
      </a:accent1>
      <a:accent2>
        <a:srgbClr val="FFCC99"/>
      </a:accent2>
      <a:accent3>
        <a:srgbClr val="FFFF99"/>
      </a:accent3>
      <a:accent4>
        <a:srgbClr val="CCFFCC"/>
      </a:accent4>
      <a:accent5>
        <a:srgbClr val="CCFFFF"/>
      </a:accent5>
      <a:accent6>
        <a:srgbClr val="CC99FF"/>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ln w="9525" cmpd="sng">
          <a:solidFill>
            <a:schemeClr val="lt1">
              <a:shade val="50000"/>
            </a:schemeClr>
          </a:solidFill>
        </a:ln>
      </a:spPr>
      <a:bodyPr vertOverflow="clip" horzOverflow="clip" wrap="square" rtlCol="0" anchor="t"/>
      <a:lstStyle>
        <a:defPPr>
          <a:defRPr kumimoji="1" sz="900" b="0" i="0" u="none" strike="noStrike">
            <a:solidFill>
              <a:srgbClr val="000000"/>
            </a:solidFill>
            <a:latin typeface="MS UI Gothic"/>
            <a:ea typeface="MS UI Gothic"/>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55"/>
  <sheetViews>
    <sheetView tabSelected="1" workbookViewId="0">
      <selection activeCell="Y1" sqref="Y1"/>
    </sheetView>
  </sheetViews>
  <sheetFormatPr defaultColWidth="9.140625" defaultRowHeight="13.5" customHeight="1"/>
  <cols>
    <col min="1" max="1" width="2" style="6" customWidth="1"/>
    <col min="2" max="2" width="2.85546875" style="7" customWidth="1"/>
    <col min="3" max="3" width="10.42578125" style="7" customWidth="1"/>
    <col min="4" max="4" width="10" style="6" customWidth="1"/>
    <col min="5" max="11" width="5.28515625" style="6" customWidth="1"/>
    <col min="12" max="12" width="2.85546875" style="6" customWidth="1"/>
    <col min="13" max="13" width="6.42578125" style="7" customWidth="1"/>
    <col min="14" max="14" width="9.140625" style="6"/>
    <col min="15" max="15" width="11" style="6" customWidth="1"/>
    <col min="16" max="16" width="7.28515625" style="6" customWidth="1"/>
    <col min="17" max="17" width="8.85546875" style="6" customWidth="1"/>
    <col min="18" max="18" width="8.7109375" style="6" customWidth="1"/>
    <col min="19" max="24" width="5.42578125" style="6" customWidth="1"/>
    <col min="25" max="25" width="8" style="6" customWidth="1"/>
    <col min="26" max="27" width="3.28515625" style="6" bestFit="1" customWidth="1"/>
    <col min="28" max="28" width="6" style="6" customWidth="1"/>
    <col min="29" max="29" width="5.7109375" style="6" customWidth="1"/>
    <col min="30" max="30" width="9.140625" style="6"/>
    <col min="31" max="31" width="10" style="6" customWidth="1"/>
    <col min="32" max="16384" width="9.140625" style="6"/>
  </cols>
  <sheetData>
    <row r="1" spans="1:31" ht="13.5" customHeight="1">
      <c r="B1" s="6"/>
      <c r="C1" s="6"/>
      <c r="X1" s="41"/>
      <c r="Y1" s="41" t="s">
        <v>206</v>
      </c>
      <c r="Z1" s="41"/>
    </row>
    <row r="2" spans="1:31" ht="13.5" customHeight="1">
      <c r="B2" s="35"/>
      <c r="C2" s="36" t="s">
        <v>55</v>
      </c>
      <c r="M2" s="39" t="s">
        <v>62</v>
      </c>
    </row>
    <row r="3" spans="1:31" ht="13.5" customHeight="1">
      <c r="B3" s="37"/>
      <c r="C3" s="38" t="s">
        <v>56</v>
      </c>
      <c r="M3" s="39" t="s">
        <v>54</v>
      </c>
    </row>
    <row r="4" spans="1:31" ht="13.5" customHeight="1">
      <c r="A4" s="36"/>
      <c r="B4" s="40"/>
      <c r="C4" s="38" t="s">
        <v>56</v>
      </c>
      <c r="M4" s="6"/>
    </row>
    <row r="5" spans="1:31" ht="13.5" customHeight="1">
      <c r="A5" s="38"/>
      <c r="B5" s="38"/>
      <c r="C5" s="38"/>
      <c r="AB5" s="6" t="s">
        <v>49</v>
      </c>
    </row>
    <row r="6" spans="1:31" ht="13.5" customHeight="1">
      <c r="A6" s="36"/>
      <c r="B6" s="6" t="s">
        <v>7</v>
      </c>
      <c r="C6" s="36"/>
      <c r="M6" s="6" t="s">
        <v>46</v>
      </c>
      <c r="R6" s="201" t="s">
        <v>149</v>
      </c>
      <c r="S6" s="201"/>
      <c r="T6" s="201"/>
      <c r="U6" s="201"/>
      <c r="V6" s="201"/>
      <c r="W6" s="201"/>
      <c r="X6" s="201"/>
      <c r="Y6" s="201"/>
      <c r="AB6" s="40"/>
      <c r="AC6" s="177" t="s">
        <v>162</v>
      </c>
      <c r="AD6" s="177"/>
      <c r="AE6" s="177"/>
    </row>
    <row r="7" spans="1:31" ht="13.5" customHeight="1">
      <c r="B7" s="183" t="s">
        <v>65</v>
      </c>
      <c r="C7" s="184"/>
      <c r="D7" s="185"/>
      <c r="E7" s="52" t="s">
        <v>102</v>
      </c>
      <c r="F7" s="54">
        <v>8</v>
      </c>
      <c r="G7" s="27" t="s">
        <v>17</v>
      </c>
      <c r="H7" s="54">
        <v>2</v>
      </c>
      <c r="I7" s="27" t="s">
        <v>38</v>
      </c>
      <c r="J7" s="54">
        <v>2</v>
      </c>
      <c r="K7" s="24" t="s">
        <v>39</v>
      </c>
      <c r="M7" s="188" t="s">
        <v>57</v>
      </c>
      <c r="N7" s="188" t="s">
        <v>14</v>
      </c>
      <c r="O7" s="202" t="s">
        <v>148</v>
      </c>
      <c r="P7" s="202" t="s">
        <v>150</v>
      </c>
      <c r="Q7" s="202" t="s">
        <v>147</v>
      </c>
      <c r="R7" s="102" t="s">
        <v>66</v>
      </c>
      <c r="S7" s="181" t="s">
        <v>156</v>
      </c>
      <c r="T7" s="182"/>
      <c r="U7" s="182"/>
      <c r="V7" s="182"/>
      <c r="W7" s="182"/>
      <c r="X7" s="182"/>
      <c r="Y7" s="5" t="s">
        <v>78</v>
      </c>
      <c r="Z7" s="7"/>
      <c r="AC7" s="177"/>
      <c r="AD7" s="177"/>
      <c r="AE7" s="177"/>
    </row>
    <row r="8" spans="1:31" ht="13.5" customHeight="1">
      <c r="B8" s="186" t="s">
        <v>63</v>
      </c>
      <c r="C8" s="186"/>
      <c r="D8" s="186"/>
      <c r="E8" s="51" t="s">
        <v>102</v>
      </c>
      <c r="F8" s="53">
        <f>+F7</f>
        <v>8</v>
      </c>
      <c r="G8" s="14" t="s">
        <v>64</v>
      </c>
      <c r="H8" s="31"/>
      <c r="I8" s="31"/>
      <c r="J8" s="31"/>
      <c r="K8" s="47"/>
      <c r="L8" s="29"/>
      <c r="M8" s="189"/>
      <c r="N8" s="189"/>
      <c r="O8" s="203"/>
      <c r="P8" s="189"/>
      <c r="Q8" s="189"/>
      <c r="R8" s="200" t="s">
        <v>72</v>
      </c>
      <c r="S8" s="79" t="s">
        <v>89</v>
      </c>
      <c r="T8" s="79" t="s">
        <v>90</v>
      </c>
      <c r="U8" s="79" t="s">
        <v>91</v>
      </c>
      <c r="V8" s="79" t="s">
        <v>92</v>
      </c>
      <c r="W8" s="79" t="s">
        <v>93</v>
      </c>
      <c r="X8" s="88" t="s">
        <v>94</v>
      </c>
      <c r="Y8" s="5"/>
      <c r="AC8" s="177"/>
      <c r="AD8" s="177"/>
      <c r="AE8" s="177"/>
    </row>
    <row r="9" spans="1:31" ht="21">
      <c r="B9" s="187" t="s">
        <v>20</v>
      </c>
      <c r="C9" s="186"/>
      <c r="D9" s="178"/>
      <c r="E9" s="52"/>
      <c r="F9" s="46">
        <v>1</v>
      </c>
      <c r="G9" s="50" t="s">
        <v>38</v>
      </c>
      <c r="H9" s="46">
        <v>31</v>
      </c>
      <c r="I9" s="50" t="s">
        <v>39</v>
      </c>
      <c r="J9" s="27"/>
      <c r="K9" s="24"/>
      <c r="L9" s="29"/>
      <c r="M9" s="190"/>
      <c r="N9" s="190"/>
      <c r="O9" s="204"/>
      <c r="P9" s="190"/>
      <c r="Q9" s="190"/>
      <c r="R9" s="181"/>
      <c r="S9" s="78" t="s">
        <v>95</v>
      </c>
      <c r="T9" s="78" t="s">
        <v>96</v>
      </c>
      <c r="U9" s="78" t="s">
        <v>97</v>
      </c>
      <c r="V9" s="78" t="s">
        <v>98</v>
      </c>
      <c r="W9" s="80" t="s">
        <v>99</v>
      </c>
      <c r="X9" s="78" t="s">
        <v>109</v>
      </c>
      <c r="Y9" s="5"/>
      <c r="AC9" s="177"/>
      <c r="AD9" s="177"/>
      <c r="AE9" s="177"/>
    </row>
    <row r="10" spans="1:31" ht="13.5" customHeight="1">
      <c r="B10" s="191" t="s">
        <v>24</v>
      </c>
      <c r="C10" s="192"/>
      <c r="D10" s="193"/>
      <c r="E10" s="51" t="s">
        <v>102</v>
      </c>
      <c r="F10" s="85">
        <f>IF(F8="－","－",F8-1)</f>
        <v>7</v>
      </c>
      <c r="G10" s="6" t="s">
        <v>17</v>
      </c>
      <c r="H10" s="48">
        <v>1</v>
      </c>
      <c r="I10" s="6" t="s">
        <v>18</v>
      </c>
      <c r="K10" s="49"/>
      <c r="M10" s="5">
        <v>1</v>
      </c>
      <c r="N10" s="30" t="s">
        <v>15</v>
      </c>
      <c r="O10" s="65">
        <v>12345678</v>
      </c>
      <c r="P10" s="28" t="s">
        <v>108</v>
      </c>
      <c r="Q10" s="28" t="s">
        <v>139</v>
      </c>
      <c r="R10" s="63">
        <v>10</v>
      </c>
      <c r="S10" s="63">
        <v>1</v>
      </c>
      <c r="T10" s="63">
        <v>2</v>
      </c>
      <c r="U10" s="63">
        <v>3</v>
      </c>
      <c r="V10" s="63">
        <v>4</v>
      </c>
      <c r="W10" s="63">
        <v>5</v>
      </c>
      <c r="X10" s="81">
        <v>6</v>
      </c>
      <c r="Y10" s="72">
        <f>SUM(R10:X10)</f>
        <v>31</v>
      </c>
      <c r="Z10" s="71"/>
      <c r="AC10" s="177"/>
      <c r="AD10" s="177"/>
      <c r="AE10" s="177"/>
    </row>
    <row r="11" spans="1:31" ht="13.5" customHeight="1">
      <c r="B11" s="194"/>
      <c r="C11" s="195"/>
      <c r="D11" s="196"/>
      <c r="E11" s="11"/>
      <c r="F11" s="12"/>
      <c r="G11" s="12"/>
      <c r="H11" s="13">
        <v>12</v>
      </c>
      <c r="I11" s="16" t="s">
        <v>19</v>
      </c>
      <c r="J11" s="16"/>
      <c r="K11" s="17"/>
      <c r="M11" s="5">
        <v>2</v>
      </c>
      <c r="N11" s="3" t="s">
        <v>16</v>
      </c>
      <c r="O11" s="65" t="s">
        <v>76</v>
      </c>
      <c r="P11" s="28" t="s">
        <v>103</v>
      </c>
      <c r="Q11" s="28" t="s">
        <v>141</v>
      </c>
      <c r="R11" s="63">
        <v>20</v>
      </c>
      <c r="S11" s="63"/>
      <c r="T11" s="63"/>
      <c r="U11" s="63">
        <v>2</v>
      </c>
      <c r="V11" s="63"/>
      <c r="W11" s="63"/>
      <c r="X11" s="63"/>
      <c r="Y11" s="72">
        <f t="shared" ref="Y11:Y42" si="0">SUM(R11:X11)</f>
        <v>22</v>
      </c>
      <c r="Z11" s="71"/>
      <c r="AC11" s="177" t="s">
        <v>59</v>
      </c>
      <c r="AD11" s="177"/>
      <c r="AE11" s="177"/>
    </row>
    <row r="12" spans="1:31" ht="13.5" customHeight="1">
      <c r="B12" s="178" t="s">
        <v>69</v>
      </c>
      <c r="C12" s="179"/>
      <c r="D12" s="180"/>
      <c r="E12" s="197">
        <v>1234567890123</v>
      </c>
      <c r="F12" s="198"/>
      <c r="G12" s="198"/>
      <c r="H12" s="198"/>
      <c r="I12" s="198"/>
      <c r="J12" s="198"/>
      <c r="K12" s="199"/>
      <c r="M12" s="5">
        <v>3</v>
      </c>
      <c r="N12" s="3" t="s">
        <v>80</v>
      </c>
      <c r="O12" s="65" t="s">
        <v>81</v>
      </c>
      <c r="P12" s="28" t="s">
        <v>40</v>
      </c>
      <c r="Q12" s="28" t="s">
        <v>139</v>
      </c>
      <c r="R12" s="63"/>
      <c r="S12" s="63"/>
      <c r="T12" s="63"/>
      <c r="U12" s="63"/>
      <c r="V12" s="63"/>
      <c r="W12" s="63"/>
      <c r="X12" s="63">
        <v>7</v>
      </c>
      <c r="Y12" s="72">
        <f t="shared" si="0"/>
        <v>7</v>
      </c>
      <c r="Z12" s="71"/>
      <c r="AC12" s="177"/>
      <c r="AD12" s="177"/>
      <c r="AE12" s="177"/>
    </row>
    <row r="13" spans="1:31" ht="13.5" customHeight="1">
      <c r="B13" s="238" t="s">
        <v>8</v>
      </c>
      <c r="C13" s="239"/>
      <c r="D13" s="4" t="s">
        <v>25</v>
      </c>
      <c r="E13" s="205">
        <v>1001234</v>
      </c>
      <c r="F13" s="206"/>
      <c r="G13" s="207"/>
      <c r="H13" s="25"/>
      <c r="I13" s="16"/>
      <c r="J13" s="16"/>
      <c r="K13" s="17"/>
      <c r="L13" s="8"/>
      <c r="M13" s="5">
        <v>4</v>
      </c>
      <c r="N13" s="3"/>
      <c r="O13" s="65"/>
      <c r="P13" s="28" t="s">
        <v>40</v>
      </c>
      <c r="Q13" s="28" t="s">
        <v>40</v>
      </c>
      <c r="R13" s="63"/>
      <c r="S13" s="63"/>
      <c r="T13" s="63"/>
      <c r="U13" s="63"/>
      <c r="V13" s="63"/>
      <c r="W13" s="63"/>
      <c r="X13" s="63"/>
      <c r="Y13" s="72">
        <f t="shared" si="0"/>
        <v>0</v>
      </c>
      <c r="Z13" s="71"/>
      <c r="AC13" s="177"/>
      <c r="AD13" s="177"/>
      <c r="AE13" s="177"/>
    </row>
    <row r="14" spans="1:31" ht="13.5" customHeight="1">
      <c r="B14" s="240"/>
      <c r="C14" s="241"/>
      <c r="D14" s="10" t="s">
        <v>9</v>
      </c>
      <c r="E14" s="217" t="s">
        <v>71</v>
      </c>
      <c r="F14" s="218"/>
      <c r="G14" s="218"/>
      <c r="H14" s="218"/>
      <c r="I14" s="218"/>
      <c r="J14" s="218"/>
      <c r="K14" s="219"/>
      <c r="L14" s="8"/>
      <c r="M14" s="5">
        <v>5</v>
      </c>
      <c r="N14" s="3"/>
      <c r="O14" s="65"/>
      <c r="P14" s="28" t="s">
        <v>40</v>
      </c>
      <c r="Q14" s="28" t="s">
        <v>40</v>
      </c>
      <c r="R14" s="63"/>
      <c r="S14" s="63"/>
      <c r="T14" s="63"/>
      <c r="U14" s="63"/>
      <c r="V14" s="63"/>
      <c r="W14" s="63"/>
      <c r="X14" s="63"/>
      <c r="Y14" s="72">
        <f t="shared" si="0"/>
        <v>0</v>
      </c>
      <c r="Z14" s="71"/>
      <c r="AC14" s="177" t="s">
        <v>60</v>
      </c>
      <c r="AD14" s="177"/>
      <c r="AE14" s="177"/>
    </row>
    <row r="15" spans="1:31" ht="13.5" customHeight="1">
      <c r="B15" s="240"/>
      <c r="C15" s="241"/>
      <c r="D15" s="19" t="s">
        <v>47</v>
      </c>
      <c r="E15" s="208" t="s">
        <v>70</v>
      </c>
      <c r="F15" s="209"/>
      <c r="G15" s="209"/>
      <c r="H15" s="209"/>
      <c r="I15" s="209"/>
      <c r="J15" s="209"/>
      <c r="K15" s="220"/>
      <c r="M15" s="5">
        <v>6</v>
      </c>
      <c r="N15" s="3"/>
      <c r="O15" s="65"/>
      <c r="P15" s="28" t="s">
        <v>40</v>
      </c>
      <c r="Q15" s="28" t="s">
        <v>40</v>
      </c>
      <c r="R15" s="63"/>
      <c r="S15" s="63"/>
      <c r="T15" s="63"/>
      <c r="U15" s="63"/>
      <c r="V15" s="63"/>
      <c r="W15" s="63"/>
      <c r="X15" s="63"/>
      <c r="Y15" s="72">
        <f t="shared" si="0"/>
        <v>0</v>
      </c>
      <c r="Z15" s="71"/>
      <c r="AC15" s="177"/>
      <c r="AD15" s="177"/>
      <c r="AE15" s="177"/>
    </row>
    <row r="16" spans="1:31" ht="13.5" customHeight="1">
      <c r="B16" s="240"/>
      <c r="C16" s="241"/>
      <c r="D16" s="19" t="s">
        <v>9</v>
      </c>
      <c r="E16" s="208" t="s">
        <v>27</v>
      </c>
      <c r="F16" s="209"/>
      <c r="G16" s="209"/>
      <c r="H16" s="209"/>
      <c r="I16" s="221"/>
      <c r="J16" s="221"/>
      <c r="K16" s="222"/>
      <c r="L16" s="8"/>
      <c r="M16" s="5">
        <v>7</v>
      </c>
      <c r="N16" s="3"/>
      <c r="O16" s="65"/>
      <c r="P16" s="28" t="s">
        <v>40</v>
      </c>
      <c r="Q16" s="28" t="s">
        <v>40</v>
      </c>
      <c r="R16" s="63"/>
      <c r="S16" s="63"/>
      <c r="T16" s="63"/>
      <c r="U16" s="63"/>
      <c r="V16" s="63"/>
      <c r="W16" s="63"/>
      <c r="X16" s="63"/>
      <c r="Y16" s="72">
        <f t="shared" si="0"/>
        <v>0</v>
      </c>
      <c r="Z16" s="71"/>
      <c r="AC16" s="177"/>
      <c r="AD16" s="177"/>
      <c r="AE16" s="177"/>
    </row>
    <row r="17" spans="1:31" ht="13.5" customHeight="1">
      <c r="B17" s="242"/>
      <c r="C17" s="243"/>
      <c r="D17" s="20" t="s">
        <v>48</v>
      </c>
      <c r="E17" s="214" t="s">
        <v>28</v>
      </c>
      <c r="F17" s="215"/>
      <c r="G17" s="215"/>
      <c r="H17" s="215"/>
      <c r="I17" s="215"/>
      <c r="J17" s="215"/>
      <c r="K17" s="216"/>
      <c r="M17" s="5">
        <v>8</v>
      </c>
      <c r="N17" s="3"/>
      <c r="O17" s="65"/>
      <c r="P17" s="28" t="s">
        <v>40</v>
      </c>
      <c r="Q17" s="28" t="s">
        <v>40</v>
      </c>
      <c r="R17" s="63"/>
      <c r="S17" s="63"/>
      <c r="T17" s="63"/>
      <c r="U17" s="63"/>
      <c r="V17" s="63"/>
      <c r="W17" s="63"/>
      <c r="X17" s="63"/>
      <c r="Y17" s="72">
        <f t="shared" si="0"/>
        <v>0</v>
      </c>
      <c r="Z17" s="71"/>
      <c r="AD17" s="223" t="s">
        <v>42</v>
      </c>
      <c r="AE17" s="224"/>
    </row>
    <row r="18" spans="1:31" ht="13.5" customHeight="1">
      <c r="B18" s="238" t="s">
        <v>21</v>
      </c>
      <c r="C18" s="239"/>
      <c r="D18" s="22" t="s">
        <v>22</v>
      </c>
      <c r="E18" s="217" t="s">
        <v>29</v>
      </c>
      <c r="F18" s="218"/>
      <c r="G18" s="218"/>
      <c r="H18" s="219"/>
      <c r="I18" s="23"/>
      <c r="J18" s="27"/>
      <c r="K18" s="24"/>
      <c r="L18" s="8"/>
      <c r="M18" s="5">
        <v>9</v>
      </c>
      <c r="N18" s="3"/>
      <c r="O18" s="65"/>
      <c r="P18" s="28" t="s">
        <v>40</v>
      </c>
      <c r="Q18" s="28" t="s">
        <v>40</v>
      </c>
      <c r="R18" s="63"/>
      <c r="S18" s="63"/>
      <c r="T18" s="63"/>
      <c r="U18" s="63"/>
      <c r="V18" s="63"/>
      <c r="W18" s="63"/>
      <c r="X18" s="63"/>
      <c r="Y18" s="72">
        <f t="shared" si="0"/>
        <v>0</v>
      </c>
      <c r="Z18" s="71"/>
      <c r="AD18" s="44" t="s">
        <v>43</v>
      </c>
      <c r="AE18" s="45" t="s">
        <v>44</v>
      </c>
    </row>
    <row r="19" spans="1:31" ht="13.5" customHeight="1">
      <c r="B19" s="242"/>
      <c r="C19" s="243"/>
      <c r="D19" s="18" t="s">
        <v>11</v>
      </c>
      <c r="E19" s="214" t="s">
        <v>30</v>
      </c>
      <c r="F19" s="215"/>
      <c r="G19" s="215"/>
      <c r="H19" s="215"/>
      <c r="I19" s="215"/>
      <c r="J19" s="215"/>
      <c r="K19" s="216"/>
      <c r="L19" s="8"/>
      <c r="M19" s="5">
        <v>10</v>
      </c>
      <c r="N19" s="3"/>
      <c r="O19" s="65"/>
      <c r="P19" s="28" t="s">
        <v>40</v>
      </c>
      <c r="Q19" s="28" t="s">
        <v>40</v>
      </c>
      <c r="R19" s="63"/>
      <c r="S19" s="63"/>
      <c r="T19" s="63"/>
      <c r="U19" s="63"/>
      <c r="V19" s="63"/>
      <c r="W19" s="63"/>
      <c r="X19" s="63"/>
      <c r="Y19" s="72">
        <f t="shared" si="0"/>
        <v>0</v>
      </c>
      <c r="Z19" s="71"/>
      <c r="AC19" s="41" t="s">
        <v>57</v>
      </c>
      <c r="AD19" s="43">
        <v>1</v>
      </c>
      <c r="AE19" s="43">
        <v>2</v>
      </c>
    </row>
    <row r="20" spans="1:31" ht="13.5" customHeight="1" thickBot="1">
      <c r="B20" s="238" t="s">
        <v>153</v>
      </c>
      <c r="C20" s="239"/>
      <c r="D20" s="10" t="s">
        <v>12</v>
      </c>
      <c r="E20" s="217" t="s">
        <v>154</v>
      </c>
      <c r="F20" s="218"/>
      <c r="G20" s="218"/>
      <c r="H20" s="218"/>
      <c r="I20" s="218"/>
      <c r="J20" s="218"/>
      <c r="K20" s="219"/>
      <c r="L20" s="8"/>
      <c r="M20" s="5">
        <v>11</v>
      </c>
      <c r="N20" s="3"/>
      <c r="O20" s="65"/>
      <c r="P20" s="28" t="s">
        <v>40</v>
      </c>
      <c r="Q20" s="28" t="s">
        <v>40</v>
      </c>
      <c r="R20" s="63"/>
      <c r="S20" s="63"/>
      <c r="T20" s="63"/>
      <c r="U20" s="63"/>
      <c r="V20" s="63"/>
      <c r="W20" s="63"/>
      <c r="X20" s="63"/>
      <c r="Y20" s="72">
        <f t="shared" si="0"/>
        <v>0</v>
      </c>
      <c r="Z20" s="71"/>
      <c r="AC20" s="41" t="s">
        <v>58</v>
      </c>
      <c r="AD20" s="42" t="s">
        <v>40</v>
      </c>
      <c r="AE20" s="42" t="s">
        <v>158</v>
      </c>
    </row>
    <row r="21" spans="1:31" ht="13.5" customHeight="1" thickTop="1" thickBot="1">
      <c r="B21" s="240"/>
      <c r="C21" s="241"/>
      <c r="D21" s="19" t="s">
        <v>11</v>
      </c>
      <c r="E21" s="208" t="s">
        <v>31</v>
      </c>
      <c r="F21" s="209"/>
      <c r="G21" s="209"/>
      <c r="H21" s="209"/>
      <c r="I21" s="210"/>
      <c r="J21" s="210"/>
      <c r="K21" s="211"/>
      <c r="M21" s="5">
        <v>12</v>
      </c>
      <c r="N21" s="3"/>
      <c r="O21" s="65"/>
      <c r="P21" s="28" t="s">
        <v>40</v>
      </c>
      <c r="Q21" s="28" t="s">
        <v>40</v>
      </c>
      <c r="R21" s="63"/>
      <c r="S21" s="63"/>
      <c r="T21" s="63"/>
      <c r="U21" s="63"/>
      <c r="V21" s="63"/>
      <c r="W21" s="63"/>
      <c r="X21" s="63"/>
      <c r="Y21" s="72">
        <f t="shared" si="0"/>
        <v>0</v>
      </c>
      <c r="Z21" s="71"/>
      <c r="AD21" s="225" t="str">
        <f>IF($AD$19="－","",LOOKUP($AD$19,$M$10:$M$41,$N$10:$N$41))</f>
        <v>千代田区</v>
      </c>
      <c r="AE21" s="226" t="str">
        <f>IF($AE$19="－","",LOOKUP($AE$19,$M$10:$M$41,$N$10:$N$41))</f>
        <v>中央区</v>
      </c>
    </row>
    <row r="22" spans="1:31" ht="13.5" customHeight="1" thickTop="1" thickBot="1">
      <c r="B22" s="242"/>
      <c r="C22" s="243"/>
      <c r="D22" s="101" t="s">
        <v>10</v>
      </c>
      <c r="E22" s="227" t="s">
        <v>34</v>
      </c>
      <c r="F22" s="228"/>
      <c r="G22" s="228"/>
      <c r="H22" s="229"/>
      <c r="I22" s="26"/>
      <c r="J22" s="14"/>
      <c r="K22" s="15"/>
      <c r="M22" s="5">
        <v>13</v>
      </c>
      <c r="N22" s="3"/>
      <c r="O22" s="65"/>
      <c r="P22" s="28" t="s">
        <v>40</v>
      </c>
      <c r="Q22" s="28" t="s">
        <v>40</v>
      </c>
      <c r="R22" s="63"/>
      <c r="S22" s="63"/>
      <c r="T22" s="63"/>
      <c r="U22" s="63"/>
      <c r="V22" s="63"/>
      <c r="W22" s="63"/>
      <c r="X22" s="63"/>
      <c r="Y22" s="72">
        <f t="shared" si="0"/>
        <v>0</v>
      </c>
      <c r="Z22" s="71"/>
      <c r="AD22" s="225"/>
      <c r="AE22" s="226"/>
    </row>
    <row r="23" spans="1:31" ht="13.5" customHeight="1" thickTop="1">
      <c r="B23" s="238" t="s">
        <v>13</v>
      </c>
      <c r="C23" s="239"/>
      <c r="D23" s="21" t="s">
        <v>48</v>
      </c>
      <c r="E23" s="212" t="s">
        <v>32</v>
      </c>
      <c r="F23" s="212"/>
      <c r="G23" s="212"/>
      <c r="H23" s="212"/>
      <c r="I23" s="213"/>
      <c r="J23" s="213"/>
      <c r="K23" s="213"/>
      <c r="M23" s="5">
        <v>14</v>
      </c>
      <c r="N23" s="3"/>
      <c r="O23" s="65"/>
      <c r="P23" s="28" t="s">
        <v>40</v>
      </c>
      <c r="Q23" s="28" t="s">
        <v>40</v>
      </c>
      <c r="R23" s="63"/>
      <c r="S23" s="63"/>
      <c r="T23" s="63"/>
      <c r="U23" s="63"/>
      <c r="V23" s="63"/>
      <c r="W23" s="63"/>
      <c r="X23" s="63"/>
      <c r="Y23" s="72">
        <f t="shared" si="0"/>
        <v>0</v>
      </c>
      <c r="Z23" s="71"/>
      <c r="AC23" s="56" t="s">
        <v>75</v>
      </c>
      <c r="AD23" s="57">
        <f>IF($AD$19="－","",LOOKUP($AD$19,$M$10:$M$41,$O$10:$O$41))</f>
        <v>12345678</v>
      </c>
      <c r="AE23" s="56" t="str">
        <f>IF($AE$19="－","",LOOKUP($AE$19,$M$10:$M$41,$O$10:$O$41))</f>
        <v>0123456789</v>
      </c>
    </row>
    <row r="24" spans="1:31" ht="13.5" customHeight="1">
      <c r="A24" s="9"/>
      <c r="B24" s="242"/>
      <c r="C24" s="243"/>
      <c r="D24" s="18" t="s">
        <v>10</v>
      </c>
      <c r="E24" s="227" t="s">
        <v>35</v>
      </c>
      <c r="F24" s="228"/>
      <c r="G24" s="228"/>
      <c r="H24" s="229"/>
      <c r="I24" s="23"/>
      <c r="J24" s="58"/>
      <c r="K24" s="59"/>
      <c r="M24" s="5">
        <v>15</v>
      </c>
      <c r="N24" s="3"/>
      <c r="O24" s="65"/>
      <c r="P24" s="28" t="s">
        <v>40</v>
      </c>
      <c r="Q24" s="28" t="s">
        <v>40</v>
      </c>
      <c r="R24" s="63"/>
      <c r="S24" s="63"/>
      <c r="T24" s="63"/>
      <c r="U24" s="63"/>
      <c r="V24" s="63"/>
      <c r="W24" s="63"/>
      <c r="X24" s="63"/>
      <c r="Y24" s="72">
        <f t="shared" si="0"/>
        <v>0</v>
      </c>
      <c r="Z24" s="71"/>
      <c r="AC24" s="55" t="s">
        <v>73</v>
      </c>
      <c r="AD24" s="55" t="str">
        <f>+IF(AD20="追加","○","")</f>
        <v/>
      </c>
      <c r="AE24" s="55" t="str">
        <f>+IF(AE20="追加","○","")</f>
        <v/>
      </c>
    </row>
    <row r="25" spans="1:31" ht="13.5" customHeight="1">
      <c r="A25" s="9"/>
      <c r="B25" s="178" t="s">
        <v>155</v>
      </c>
      <c r="C25" s="179"/>
      <c r="D25" s="180"/>
      <c r="E25" s="232" t="s">
        <v>36</v>
      </c>
      <c r="F25" s="232"/>
      <c r="G25" s="232"/>
      <c r="H25" s="232"/>
      <c r="I25" s="232"/>
      <c r="J25" s="232"/>
      <c r="K25" s="232"/>
      <c r="M25" s="5">
        <v>16</v>
      </c>
      <c r="N25" s="3"/>
      <c r="O25" s="65"/>
      <c r="P25" s="28" t="s">
        <v>40</v>
      </c>
      <c r="Q25" s="28" t="s">
        <v>40</v>
      </c>
      <c r="R25" s="63"/>
      <c r="S25" s="63"/>
      <c r="T25" s="63"/>
      <c r="U25" s="63"/>
      <c r="V25" s="63"/>
      <c r="W25" s="63"/>
      <c r="X25" s="63"/>
      <c r="Y25" s="72">
        <f t="shared" si="0"/>
        <v>0</v>
      </c>
      <c r="Z25" s="71"/>
      <c r="AC25" s="55" t="s">
        <v>74</v>
      </c>
      <c r="AD25" s="55" t="str">
        <f>+IF(AD20="訂正","○","")</f>
        <v/>
      </c>
      <c r="AE25" s="55" t="str">
        <f>+IF(AE20="訂正","○","")</f>
        <v>○</v>
      </c>
    </row>
    <row r="26" spans="1:31" ht="13.5" customHeight="1">
      <c r="B26" s="178" t="s">
        <v>41</v>
      </c>
      <c r="C26" s="179"/>
      <c r="D26" s="180"/>
      <c r="E26" s="233">
        <f>+J26</f>
        <v>47</v>
      </c>
      <c r="F26" s="234"/>
      <c r="G26" s="235"/>
      <c r="H26" s="23" t="s">
        <v>52</v>
      </c>
      <c r="I26" s="32" t="s">
        <v>53</v>
      </c>
      <c r="J26" s="75">
        <f>+Y43-X43</f>
        <v>47</v>
      </c>
      <c r="K26" s="33" t="s">
        <v>45</v>
      </c>
      <c r="M26" s="5">
        <v>17</v>
      </c>
      <c r="N26" s="3"/>
      <c r="O26" s="65"/>
      <c r="P26" s="28" t="s">
        <v>40</v>
      </c>
      <c r="Q26" s="28" t="s">
        <v>40</v>
      </c>
      <c r="R26" s="63"/>
      <c r="S26" s="63"/>
      <c r="T26" s="63"/>
      <c r="U26" s="63"/>
      <c r="V26" s="63"/>
      <c r="W26" s="63"/>
      <c r="X26" s="63"/>
      <c r="Y26" s="72">
        <f t="shared" si="0"/>
        <v>0</v>
      </c>
      <c r="Z26" s="71"/>
      <c r="AC26" s="56" t="s">
        <v>151</v>
      </c>
      <c r="AD26" s="56" t="str">
        <f>IF($AD$19="－","",LOOKUP($AD$19,$M$10:$M$41,$Q$10:$Q$41))</f>
        <v>はい</v>
      </c>
      <c r="AE26" s="56" t="str">
        <f>IF($AE$19="－","",LOOKUP($AE$19,$M$10:$M$41,$Q$10:$Q$41))</f>
        <v>いいえ</v>
      </c>
    </row>
    <row r="27" spans="1:31" ht="13.5" customHeight="1">
      <c r="B27" s="178" t="s">
        <v>26</v>
      </c>
      <c r="C27" s="179"/>
      <c r="D27" s="180"/>
      <c r="E27" s="233" t="s">
        <v>67</v>
      </c>
      <c r="F27" s="234"/>
      <c r="G27" s="235"/>
      <c r="H27" s="236" t="s">
        <v>23</v>
      </c>
      <c r="I27" s="237"/>
      <c r="J27" s="27"/>
      <c r="K27" s="24"/>
      <c r="M27" s="5">
        <v>18</v>
      </c>
      <c r="N27" s="3"/>
      <c r="O27" s="65"/>
      <c r="P27" s="28" t="s">
        <v>40</v>
      </c>
      <c r="Q27" s="28" t="s">
        <v>40</v>
      </c>
      <c r="R27" s="63"/>
      <c r="S27" s="63"/>
      <c r="T27" s="63"/>
      <c r="U27" s="63"/>
      <c r="V27" s="63"/>
      <c r="W27" s="63"/>
      <c r="X27" s="63"/>
      <c r="Y27" s="72">
        <f t="shared" si="0"/>
        <v>0</v>
      </c>
      <c r="Z27" s="71"/>
      <c r="AC27" s="55"/>
      <c r="AD27" s="55" t="str">
        <f>+IF(AD26="はい","○","")</f>
        <v>○</v>
      </c>
      <c r="AE27" s="55" t="str">
        <f>+IF(AE26="はい","○","")</f>
        <v/>
      </c>
    </row>
    <row r="28" spans="1:31" ht="13.5" customHeight="1">
      <c r="B28" s="178" t="s">
        <v>113</v>
      </c>
      <c r="C28" s="179"/>
      <c r="D28" s="180"/>
      <c r="E28" s="232" t="s">
        <v>33</v>
      </c>
      <c r="F28" s="232"/>
      <c r="G28" s="232"/>
      <c r="H28" s="232"/>
      <c r="I28" s="232"/>
      <c r="J28" s="232"/>
      <c r="K28" s="232"/>
      <c r="M28" s="5">
        <v>19</v>
      </c>
      <c r="N28" s="3"/>
      <c r="O28" s="65"/>
      <c r="P28" s="28" t="s">
        <v>40</v>
      </c>
      <c r="Q28" s="28" t="s">
        <v>40</v>
      </c>
      <c r="R28" s="63"/>
      <c r="S28" s="63"/>
      <c r="T28" s="63"/>
      <c r="U28" s="63"/>
      <c r="V28" s="63"/>
      <c r="W28" s="63"/>
      <c r="X28" s="63"/>
      <c r="Y28" s="72">
        <f t="shared" si="0"/>
        <v>0</v>
      </c>
      <c r="Z28" s="71"/>
      <c r="AC28" s="55"/>
      <c r="AD28" s="55" t="str">
        <f>+IF(AD26="いいえ","○","")</f>
        <v/>
      </c>
      <c r="AE28" s="55" t="str">
        <f>+IF(AE26="いいえ","○","")</f>
        <v>○</v>
      </c>
    </row>
    <row r="29" spans="1:31" ht="13.5" customHeight="1">
      <c r="M29" s="5">
        <v>20</v>
      </c>
      <c r="N29" s="3"/>
      <c r="O29" s="65"/>
      <c r="P29" s="28" t="s">
        <v>40</v>
      </c>
      <c r="Q29" s="28" t="s">
        <v>40</v>
      </c>
      <c r="R29" s="63"/>
      <c r="S29" s="63"/>
      <c r="T29" s="63"/>
      <c r="U29" s="63"/>
      <c r="V29" s="63"/>
      <c r="W29" s="63"/>
      <c r="X29" s="63"/>
      <c r="Y29" s="72">
        <f t="shared" si="0"/>
        <v>0</v>
      </c>
      <c r="Z29" s="71"/>
      <c r="AC29" s="56" t="s">
        <v>152</v>
      </c>
      <c r="AD29" s="56" t="str">
        <f>IF($AD$19="－","",LOOKUP($AD$19,$M$10:$M$41,$P$10:$P$41))</f>
        <v>要</v>
      </c>
      <c r="AE29" s="56" t="str">
        <f>IF($AE$19="－","",LOOKUP($AE$19,$M$10:$M$41,$P$10:$P$41))</f>
        <v>不要</v>
      </c>
    </row>
    <row r="30" spans="1:31" ht="13.5" customHeight="1">
      <c r="M30" s="5">
        <v>21</v>
      </c>
      <c r="N30" s="3"/>
      <c r="O30" s="65"/>
      <c r="P30" s="28" t="s">
        <v>40</v>
      </c>
      <c r="Q30" s="28" t="s">
        <v>40</v>
      </c>
      <c r="R30" s="63"/>
      <c r="S30" s="63"/>
      <c r="T30" s="63"/>
      <c r="U30" s="63"/>
      <c r="V30" s="63"/>
      <c r="W30" s="63"/>
      <c r="X30" s="63"/>
      <c r="Y30" s="72">
        <f t="shared" si="0"/>
        <v>0</v>
      </c>
      <c r="Z30" s="71"/>
      <c r="AC30" s="55"/>
      <c r="AD30" s="55" t="str">
        <f>+IF(AD29="要","○","")</f>
        <v>○</v>
      </c>
      <c r="AE30" s="55" t="str">
        <f>+IF(AE29="要","○","")</f>
        <v/>
      </c>
    </row>
    <row r="31" spans="1:31" ht="13.5" customHeight="1">
      <c r="M31" s="5">
        <v>22</v>
      </c>
      <c r="N31" s="3"/>
      <c r="O31" s="65"/>
      <c r="P31" s="28" t="s">
        <v>40</v>
      </c>
      <c r="Q31" s="28" t="s">
        <v>40</v>
      </c>
      <c r="R31" s="63"/>
      <c r="S31" s="63"/>
      <c r="T31" s="63"/>
      <c r="U31" s="63"/>
      <c r="V31" s="63"/>
      <c r="W31" s="63"/>
      <c r="X31" s="63"/>
      <c r="Y31" s="72">
        <f t="shared" ref="Y31:Y36" si="1">SUM(R31:X31)</f>
        <v>0</v>
      </c>
      <c r="Z31" s="71"/>
      <c r="AC31" s="55"/>
      <c r="AD31" s="55" t="str">
        <f>+IF(AD29="不要","○","")</f>
        <v/>
      </c>
      <c r="AE31" s="55" t="str">
        <f>+IF(AE29="不要","○","")</f>
        <v>○</v>
      </c>
    </row>
    <row r="32" spans="1:31" ht="13.5" customHeight="1">
      <c r="M32" s="5">
        <v>23</v>
      </c>
      <c r="N32" s="3"/>
      <c r="O32" s="65"/>
      <c r="P32" s="28" t="s">
        <v>40</v>
      </c>
      <c r="Q32" s="28" t="s">
        <v>40</v>
      </c>
      <c r="R32" s="63"/>
      <c r="S32" s="63"/>
      <c r="T32" s="63"/>
      <c r="U32" s="63"/>
      <c r="V32" s="63"/>
      <c r="W32" s="63"/>
      <c r="X32" s="63"/>
      <c r="Y32" s="72">
        <f t="shared" si="1"/>
        <v>0</v>
      </c>
      <c r="Z32" s="71"/>
      <c r="AC32" s="67" t="s">
        <v>77</v>
      </c>
      <c r="AD32" s="56">
        <f>IF($AD$19="－","",LOOKUP($AD$19,$M$10:$M$41,$R$10:$R$41))</f>
        <v>10</v>
      </c>
      <c r="AE32" s="56">
        <f>IF($AE$19="－","",LOOKUP($AE$19,$M$10:$M$41,$R$10:$R$41))</f>
        <v>20</v>
      </c>
    </row>
    <row r="33" spans="3:31" ht="13.5" customHeight="1">
      <c r="M33" s="5">
        <v>24</v>
      </c>
      <c r="N33" s="3"/>
      <c r="O33" s="65"/>
      <c r="P33" s="28" t="s">
        <v>40</v>
      </c>
      <c r="Q33" s="28" t="s">
        <v>40</v>
      </c>
      <c r="R33" s="63"/>
      <c r="S33" s="63"/>
      <c r="T33" s="63"/>
      <c r="U33" s="63"/>
      <c r="V33" s="63"/>
      <c r="W33" s="63"/>
      <c r="X33" s="63"/>
      <c r="Y33" s="72">
        <f t="shared" si="1"/>
        <v>0</v>
      </c>
      <c r="Z33" s="71"/>
      <c r="AC33" s="56" t="str">
        <f>+S9</f>
        <v>2人以下</v>
      </c>
      <c r="AD33" s="56">
        <f>IF($AD$19="－","",LOOKUP($AD$19,$M$10:$M$41,$S$10:$S$41))</f>
        <v>1</v>
      </c>
      <c r="AE33" s="56">
        <f>IF($AE$19="－","",LOOKUP($AE$19,$M$10:$M$41,$S$10:$S$41))</f>
        <v>0</v>
      </c>
    </row>
    <row r="34" spans="3:31" ht="13.5" customHeight="1">
      <c r="D34" s="87"/>
      <c r="E34" s="87"/>
      <c r="F34" s="87"/>
      <c r="G34" s="87"/>
      <c r="M34" s="5">
        <v>25</v>
      </c>
      <c r="N34" s="3"/>
      <c r="O34" s="65"/>
      <c r="P34" s="28" t="s">
        <v>40</v>
      </c>
      <c r="Q34" s="28" t="s">
        <v>40</v>
      </c>
      <c r="R34" s="63"/>
      <c r="S34" s="63"/>
      <c r="T34" s="63"/>
      <c r="U34" s="63"/>
      <c r="V34" s="63"/>
      <c r="W34" s="63"/>
      <c r="X34" s="63"/>
      <c r="Y34" s="72">
        <f t="shared" si="1"/>
        <v>0</v>
      </c>
      <c r="Z34" s="71"/>
      <c r="AC34" s="56" t="str">
        <f>+T9</f>
        <v>他で特別徴収</v>
      </c>
      <c r="AD34" s="56">
        <f>IF($AD$19="－","",LOOKUP($AD$19,$M$10:$M$41,$T$10:$T$41))</f>
        <v>2</v>
      </c>
      <c r="AE34" s="56">
        <f>IF($AE$19="－","",LOOKUP($AE$19,$M$10:$M$41,$T$10:$T$41))</f>
        <v>0</v>
      </c>
    </row>
    <row r="35" spans="3:31" ht="13.5" customHeight="1">
      <c r="C35" s="87"/>
      <c r="D35" s="87"/>
      <c r="E35" s="87"/>
      <c r="F35" s="87"/>
      <c r="G35" s="87"/>
      <c r="M35" s="5">
        <v>26</v>
      </c>
      <c r="N35" s="3"/>
      <c r="O35" s="65"/>
      <c r="P35" s="28" t="s">
        <v>40</v>
      </c>
      <c r="Q35" s="28" t="s">
        <v>40</v>
      </c>
      <c r="R35" s="63"/>
      <c r="S35" s="63"/>
      <c r="T35" s="63"/>
      <c r="U35" s="63"/>
      <c r="V35" s="63"/>
      <c r="W35" s="63"/>
      <c r="X35" s="63"/>
      <c r="Y35" s="72">
        <f t="shared" si="1"/>
        <v>0</v>
      </c>
      <c r="Z35" s="71"/>
      <c r="AC35" s="56" t="str">
        <f>+U9</f>
        <v>引けない</v>
      </c>
      <c r="AD35" s="56">
        <f>IF($AD$19="－","",LOOKUP($AD$19,$M$10:$M$41,$U$10:$U$41))</f>
        <v>3</v>
      </c>
      <c r="AE35" s="56">
        <f>IF($AE$19="－","",LOOKUP($AE$19,$M$10:$M$41,$U$10:$U$41))</f>
        <v>2</v>
      </c>
    </row>
    <row r="36" spans="3:31" ht="13.5" customHeight="1">
      <c r="M36" s="5">
        <v>27</v>
      </c>
      <c r="N36" s="3"/>
      <c r="O36" s="65"/>
      <c r="P36" s="28" t="s">
        <v>40</v>
      </c>
      <c r="Q36" s="28" t="s">
        <v>40</v>
      </c>
      <c r="R36" s="63"/>
      <c r="S36" s="63"/>
      <c r="T36" s="63"/>
      <c r="U36" s="63"/>
      <c r="V36" s="63"/>
      <c r="W36" s="63"/>
      <c r="X36" s="63"/>
      <c r="Y36" s="72">
        <f t="shared" si="1"/>
        <v>0</v>
      </c>
      <c r="Z36" s="71"/>
      <c r="AC36" s="56" t="str">
        <f>+V9</f>
        <v>不定期</v>
      </c>
      <c r="AD36" s="56">
        <f>IF($AD$19="－","",LOOKUP($AD$19,$M$10:$M$41,$V$10:$V$41))</f>
        <v>4</v>
      </c>
      <c r="AE36" s="56">
        <f>IF($AE$19="－","",LOOKUP($AE$19,$M$10:$M$41,$V$10:$V$41))</f>
        <v>0</v>
      </c>
    </row>
    <row r="37" spans="3:31" ht="13.5" customHeight="1">
      <c r="M37" s="5">
        <v>28</v>
      </c>
      <c r="N37" s="3"/>
      <c r="O37" s="65"/>
      <c r="P37" s="28" t="s">
        <v>40</v>
      </c>
      <c r="Q37" s="28" t="s">
        <v>40</v>
      </c>
      <c r="R37" s="63"/>
      <c r="S37" s="63"/>
      <c r="T37" s="63"/>
      <c r="U37" s="63"/>
      <c r="V37" s="63"/>
      <c r="W37" s="63"/>
      <c r="X37" s="63"/>
      <c r="Y37" s="72">
        <f t="shared" ref="Y37:Y38" si="2">SUM(R37:X37)</f>
        <v>0</v>
      </c>
      <c r="Z37" s="71"/>
      <c r="AC37" s="56" t="str">
        <f>+W9</f>
        <v>事業専従者</v>
      </c>
      <c r="AD37" s="56">
        <f>IF($AD$19="－","",LOOKUP($AD$19,$M$10:$M$41,$W$10:$W$41))</f>
        <v>5</v>
      </c>
      <c r="AE37" s="56">
        <f>IF($AE$19="－","",LOOKUP($AE$19,$M$10:$M$41,$W$10:$W$41))</f>
        <v>0</v>
      </c>
    </row>
    <row r="38" spans="3:31" ht="13.5" customHeight="1">
      <c r="M38" s="5">
        <v>29</v>
      </c>
      <c r="N38" s="3"/>
      <c r="O38" s="65"/>
      <c r="P38" s="28" t="s">
        <v>40</v>
      </c>
      <c r="Q38" s="28" t="s">
        <v>40</v>
      </c>
      <c r="R38" s="63"/>
      <c r="S38" s="63"/>
      <c r="T38" s="63"/>
      <c r="U38" s="63"/>
      <c r="V38" s="63"/>
      <c r="W38" s="63"/>
      <c r="X38" s="63"/>
      <c r="Y38" s="72">
        <f t="shared" si="2"/>
        <v>0</v>
      </c>
      <c r="Z38" s="71"/>
      <c r="AC38" s="56" t="str">
        <f>+X9</f>
        <v>退職者</v>
      </c>
      <c r="AD38" s="56">
        <f>IF($AD$19="－","",LOOKUP($AD$19,$M$10:$M$41,$X$10:$X$41))</f>
        <v>6</v>
      </c>
      <c r="AE38" s="56">
        <f>IF($AE$19="－","",LOOKUP($AE$19,$M$10:$M$41,$X$10:$X$41))</f>
        <v>0</v>
      </c>
    </row>
    <row r="39" spans="3:31" ht="13.5" customHeight="1">
      <c r="M39" s="5">
        <v>30</v>
      </c>
      <c r="N39" s="3"/>
      <c r="O39" s="65"/>
      <c r="P39" s="28" t="s">
        <v>40</v>
      </c>
      <c r="Q39" s="28" t="s">
        <v>40</v>
      </c>
      <c r="R39" s="63"/>
      <c r="S39" s="63"/>
      <c r="T39" s="63"/>
      <c r="U39" s="63"/>
      <c r="V39" s="63"/>
      <c r="W39" s="63"/>
      <c r="X39" s="63"/>
      <c r="Y39" s="72">
        <f t="shared" ref="Y39:Y41" si="3">SUM(R39:X39)</f>
        <v>0</v>
      </c>
      <c r="Z39" s="71"/>
      <c r="AC39" s="68" t="s">
        <v>78</v>
      </c>
      <c r="AD39" s="56">
        <f>SUM(AD32:AD38)</f>
        <v>31</v>
      </c>
      <c r="AE39" s="56">
        <f>SUM(AE32:AE38)</f>
        <v>22</v>
      </c>
    </row>
    <row r="40" spans="3:31" ht="13.5" customHeight="1">
      <c r="M40" s="5">
        <v>31</v>
      </c>
      <c r="N40" s="3"/>
      <c r="O40" s="65"/>
      <c r="P40" s="28" t="s">
        <v>40</v>
      </c>
      <c r="Q40" s="28" t="s">
        <v>40</v>
      </c>
      <c r="R40" s="63"/>
      <c r="S40" s="63"/>
      <c r="T40" s="63"/>
      <c r="U40" s="63"/>
      <c r="V40" s="63"/>
      <c r="W40" s="63"/>
      <c r="X40" s="63"/>
      <c r="Y40" s="72">
        <f t="shared" si="3"/>
        <v>0</v>
      </c>
      <c r="Z40" s="71"/>
      <c r="AC40" s="68"/>
      <c r="AD40" s="56"/>
      <c r="AE40" s="56"/>
    </row>
    <row r="41" spans="3:31" ht="13.5" customHeight="1">
      <c r="M41" s="5">
        <v>32</v>
      </c>
      <c r="N41" s="3"/>
      <c r="O41" s="65"/>
      <c r="P41" s="28" t="s">
        <v>40</v>
      </c>
      <c r="Q41" s="28" t="s">
        <v>40</v>
      </c>
      <c r="R41" s="63"/>
      <c r="S41" s="63"/>
      <c r="T41" s="63"/>
      <c r="U41" s="63"/>
      <c r="V41" s="63"/>
      <c r="W41" s="63"/>
      <c r="X41" s="63"/>
      <c r="Y41" s="72">
        <f t="shared" si="3"/>
        <v>0</v>
      </c>
      <c r="Z41" s="82" t="s">
        <v>100</v>
      </c>
      <c r="AA41" s="82" t="s">
        <v>100</v>
      </c>
      <c r="AB41" s="83" t="s">
        <v>110</v>
      </c>
      <c r="AC41" s="64"/>
      <c r="AD41" s="56"/>
      <c r="AE41" s="56"/>
    </row>
    <row r="42" spans="3:31" ht="13.5" customHeight="1">
      <c r="M42" s="5" t="s">
        <v>50</v>
      </c>
      <c r="N42" s="34"/>
      <c r="O42" s="73"/>
      <c r="P42" s="5"/>
      <c r="Q42" s="5"/>
      <c r="R42" s="63"/>
      <c r="S42" s="63"/>
      <c r="T42" s="63"/>
      <c r="U42" s="63"/>
      <c r="V42" s="63"/>
      <c r="W42" s="63"/>
      <c r="X42" s="63"/>
      <c r="Y42" s="72">
        <f t="shared" si="0"/>
        <v>0</v>
      </c>
      <c r="Z42" s="71"/>
      <c r="AA42" s="84"/>
      <c r="AB42" s="84" t="s">
        <v>101</v>
      </c>
      <c r="AC42" s="55"/>
      <c r="AD42" s="55"/>
      <c r="AE42" s="55"/>
    </row>
    <row r="43" spans="3:31" ht="13.5" customHeight="1">
      <c r="M43" s="230" t="s">
        <v>51</v>
      </c>
      <c r="N43" s="231"/>
      <c r="O43" s="231"/>
      <c r="P43" s="231"/>
      <c r="Q43" s="231"/>
      <c r="R43" s="74">
        <f t="shared" ref="R43:Y43" si="4">SUM(R10:R42)</f>
        <v>30</v>
      </c>
      <c r="S43" s="74">
        <f t="shared" si="4"/>
        <v>1</v>
      </c>
      <c r="T43" s="74">
        <f t="shared" si="4"/>
        <v>2</v>
      </c>
      <c r="U43" s="74">
        <f t="shared" si="4"/>
        <v>5</v>
      </c>
      <c r="V43" s="74">
        <f t="shared" si="4"/>
        <v>4</v>
      </c>
      <c r="W43" s="74">
        <f t="shared" si="4"/>
        <v>5</v>
      </c>
      <c r="X43" s="74">
        <f t="shared" si="4"/>
        <v>13</v>
      </c>
      <c r="Y43" s="74">
        <f t="shared" si="4"/>
        <v>60</v>
      </c>
      <c r="Z43" s="71"/>
    </row>
    <row r="49" spans="17:17" ht="13.5" customHeight="1">
      <c r="Q49" s="7"/>
    </row>
    <row r="50" spans="17:17" ht="13.5" customHeight="1">
      <c r="Q50" s="7"/>
    </row>
    <row r="51" spans="17:17" ht="13.5" customHeight="1">
      <c r="Q51" s="7"/>
    </row>
    <row r="52" spans="17:17" ht="13.5" customHeight="1">
      <c r="Q52" s="7"/>
    </row>
    <row r="53" spans="17:17" ht="13.5" customHeight="1">
      <c r="Q53" s="7"/>
    </row>
    <row r="54" spans="17:17" ht="13.5" customHeight="1">
      <c r="Q54" s="7"/>
    </row>
    <row r="55" spans="17:17" ht="13.5" customHeight="1">
      <c r="Q55" s="7"/>
    </row>
  </sheetData>
  <sheetProtection algorithmName="SHA-512" hashValue="RRjfJw2p6A8AqF8DLib4SYrhImvVdqjlMjI5X2tnqm9wXCaSrQtmY0yxMwJftVJMOMiYJb5JjO2kS2ZX1kikyw==" saltValue="UXJEZefpOcK9Tx53xB3RcA==" spinCount="100000" sheet="1" objects="1" scenarios="1"/>
  <protectedRanges>
    <protectedRange sqref="E13 E25:K25 E14:K17 E18 E19:K21 E28:K28 F7 F9 H7 J7 E26:G27 E23:E24 H9:H12 E22:H22" name="範囲1"/>
    <protectedRange sqref="N42:O42 N10:N41 P10:X42" name="範囲2"/>
    <protectedRange sqref="AD19:AE20" name="範囲3"/>
    <protectedRange sqref="E12:G12 O10:O41" name="範囲1_1"/>
  </protectedRanges>
  <mergeCells count="46">
    <mergeCell ref="B20:C22"/>
    <mergeCell ref="B18:C19"/>
    <mergeCell ref="B13:C17"/>
    <mergeCell ref="B28:D28"/>
    <mergeCell ref="B27:D27"/>
    <mergeCell ref="B26:D26"/>
    <mergeCell ref="B25:D25"/>
    <mergeCell ref="B23:C24"/>
    <mergeCell ref="M43:Q43"/>
    <mergeCell ref="E28:K28"/>
    <mergeCell ref="E26:G26"/>
    <mergeCell ref="E24:H24"/>
    <mergeCell ref="E25:K25"/>
    <mergeCell ref="H27:I27"/>
    <mergeCell ref="E27:G27"/>
    <mergeCell ref="AD21:AD22"/>
    <mergeCell ref="AE21:AE22"/>
    <mergeCell ref="E22:H22"/>
    <mergeCell ref="E20:K20"/>
    <mergeCell ref="E18:H18"/>
    <mergeCell ref="AC14:AE16"/>
    <mergeCell ref="E14:K14"/>
    <mergeCell ref="E15:K15"/>
    <mergeCell ref="E16:K16"/>
    <mergeCell ref="AD17:AE17"/>
    <mergeCell ref="E13:G13"/>
    <mergeCell ref="E21:K21"/>
    <mergeCell ref="E23:K23"/>
    <mergeCell ref="E19:K19"/>
    <mergeCell ref="E17:K17"/>
    <mergeCell ref="AC6:AE10"/>
    <mergeCell ref="B12:D12"/>
    <mergeCell ref="S7:X7"/>
    <mergeCell ref="B7:D7"/>
    <mergeCell ref="B8:D8"/>
    <mergeCell ref="B9:D9"/>
    <mergeCell ref="AC11:AE13"/>
    <mergeCell ref="N7:N9"/>
    <mergeCell ref="B10:D11"/>
    <mergeCell ref="E12:K12"/>
    <mergeCell ref="R8:R9"/>
    <mergeCell ref="R6:Y6"/>
    <mergeCell ref="P7:P9"/>
    <mergeCell ref="O7:O9"/>
    <mergeCell ref="Q7:Q9"/>
    <mergeCell ref="M7:M9"/>
  </mergeCells>
  <phoneticPr fontId="8"/>
  <dataValidations count="11">
    <dataValidation type="list" allowBlank="1" showInputMessage="1" showErrorMessage="1" sqref="AD20:AE20" xr:uid="{00000000-0002-0000-0000-000000000000}">
      <formula1>"－,追加,訂正"</formula1>
    </dataValidation>
    <dataValidation imeMode="halfAlpha" allowBlank="1" showInputMessage="1" showErrorMessage="1" sqref="J7 H7 F7 E13:G13" xr:uid="{00000000-0002-0000-0000-000001000000}"/>
    <dataValidation type="list" allowBlank="1" showInputMessage="1" showErrorMessage="1" sqref="H9" xr:uid="{00000000-0002-0000-0000-000002000000}">
      <formula1>"－,1,2,3,4,5,6,7,8,9,10,11,12,13,14,15,16,17,18,19,20,21,22,23,24,25,26,27,28,29,30,31"</formula1>
    </dataValidation>
    <dataValidation type="list" allowBlank="1" showInputMessage="1" showErrorMessage="1" sqref="F9 H10:H11" xr:uid="{00000000-0002-0000-0000-000003000000}">
      <formula1>"－,1,2,3,4,5,6,7,8,9,10,11,12"</formula1>
    </dataValidation>
    <dataValidation type="whole" allowBlank="1" showInputMessage="1" showErrorMessage="1" sqref="P42:Q42" xr:uid="{00000000-0002-0000-0000-000004000000}">
      <formula1>0</formula1>
      <formula2>99999999999999</formula2>
    </dataValidation>
    <dataValidation type="whole" imeMode="off" allowBlank="1" showInputMessage="1" showErrorMessage="1" error="法人番号は半角で13桁、個人番号(マイナンバー)き半角で12桁で入力してください。" prompt="法人番号は半角で13桁入力してください。_x000a_個人番号(マイナンバー)は半角で12桁で入力してください。(表示上13桁目に0が入りますが総括表には飛びません。)" sqref="E12:K12" xr:uid="{00000000-0002-0000-0000-000005000000}">
      <formula1>1</formula1>
      <formula2>9999999999999</formula2>
    </dataValidation>
    <dataValidation type="whole" allowBlank="1" showInputMessage="1" showErrorMessage="1" prompt="未提出分の件数を半角で入れてください。提出先の市区町村の件数にプラスされます。" sqref="N42" xr:uid="{00000000-0002-0000-0000-000006000000}">
      <formula1>0</formula1>
      <formula2>99999999999999</formula2>
    </dataValidation>
    <dataValidation type="list" allowBlank="1" showInputMessage="1" showErrorMessage="1" sqref="AD19:AE19" xr:uid="{00000000-0002-0000-0000-000008000000}">
      <formula1>$M$10:$M$41</formula1>
    </dataValidation>
    <dataValidation imeMode="on" allowBlank="1" showInputMessage="1" showErrorMessage="1" sqref="O10:O42" xr:uid="{00000000-0002-0000-0000-000009000000}"/>
    <dataValidation type="list" allowBlank="1" showInputMessage="1" showErrorMessage="1" sqref="P10:P41" xr:uid="{5F746274-9ED3-4DE0-A27E-C2FDA7FC8561}">
      <formula1>"－,要,不要"</formula1>
    </dataValidation>
    <dataValidation type="list" allowBlank="1" showInputMessage="1" showErrorMessage="1" sqref="Q10:Q41" xr:uid="{0A546134-54FB-48A3-86C5-E40F4A85433E}">
      <formula1>"－,はい,いいえ"</formula1>
    </dataValidation>
  </dataValidations>
  <pageMargins left="0.39370078740157483" right="0.39370078740157483" top="0.39370078740157483" bottom="0.39370078740157483" header="0.19685039370078741" footer="0.19685039370078741"/>
  <pageSetup paperSize="9" scale="90" orientation="landscape" horizontalDpi="300" verticalDpi="300" r:id="rId1"/>
  <headerFooter alignWithMargins="0"/>
  <ignoredErrors>
    <ignoredError sqref="O11:O12" numberStoredAsText="1"/>
    <ignoredError sqref="E26"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E609-4E29-4430-8EC1-5616F6CF4A98}">
  <sheetPr>
    <pageSetUpPr fitToPage="1"/>
  </sheetPr>
  <dimension ref="A1:BU54"/>
  <sheetViews>
    <sheetView zoomScaleNormal="100" workbookViewId="0">
      <selection activeCell="A2" sqref="A2"/>
    </sheetView>
  </sheetViews>
  <sheetFormatPr defaultColWidth="2.140625" defaultRowHeight="11.25"/>
  <cols>
    <col min="1" max="1" width="2.28515625" style="2" customWidth="1"/>
    <col min="2" max="5" width="3.7109375" style="1" customWidth="1"/>
    <col min="6" max="17" width="3.5703125" style="1" customWidth="1"/>
    <col min="18" max="19" width="2" style="1" customWidth="1"/>
    <col min="20" max="25" width="2.28515625" style="1" customWidth="1"/>
    <col min="26" max="32" width="1.5703125" style="1" customWidth="1"/>
    <col min="33" max="33" width="2.42578125" style="1" customWidth="1"/>
    <col min="34" max="34" width="0.42578125" style="2" customWidth="1"/>
    <col min="35" max="35" width="2.5703125" style="61" customWidth="1"/>
    <col min="36" max="36" width="1.42578125" style="61" customWidth="1"/>
    <col min="37" max="37" width="2.28515625" style="61" customWidth="1"/>
    <col min="38" max="41" width="3.7109375" style="1" customWidth="1"/>
    <col min="42" max="53" width="3.5703125" style="1" customWidth="1"/>
    <col min="54" max="55" width="1.85546875" style="1" customWidth="1"/>
    <col min="56" max="61" width="2.28515625" style="1" customWidth="1"/>
    <col min="62" max="68" width="1.5703125" style="1" customWidth="1"/>
    <col min="69" max="69" width="2.42578125" style="1" customWidth="1"/>
    <col min="70" max="70" width="0.42578125" style="2" customWidth="1"/>
    <col min="71" max="72" width="2.28515625" style="61" customWidth="1"/>
    <col min="73" max="73" width="2.140625" style="61"/>
    <col min="74" max="16384" width="2.140625" style="1"/>
  </cols>
  <sheetData>
    <row r="1" spans="1:72" s="61" customFormat="1" ht="12">
      <c r="A1" s="103" t="s">
        <v>61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66"/>
      <c r="BR1" s="66" t="str">
        <f>+'so-data'!Y1</f>
        <v>v5.14</v>
      </c>
      <c r="BS1" s="104"/>
      <c r="BT1" s="104"/>
    </row>
    <row r="3" spans="1:72" s="61" customFormat="1" ht="12">
      <c r="A3" s="60"/>
      <c r="B3" s="244" t="str">
        <f>IF('so-data'!F7=2,"令和2年度（令和元(平成31)年分）給与支払報告書（総括表）",IF('so-data'!$F$8="－","","令和"&amp;'so-data'!$F$8&amp;"年度（"&amp;'so-data'!$F$10&amp;"年分）給与支払報告書（総括表）"))</f>
        <v>令和8年度（7年分）給与支払報告書（総括表）</v>
      </c>
      <c r="C3" s="244"/>
      <c r="D3" s="244"/>
      <c r="E3" s="244"/>
      <c r="F3" s="244"/>
      <c r="G3" s="244"/>
      <c r="H3" s="244"/>
      <c r="I3" s="244"/>
      <c r="J3" s="244"/>
      <c r="K3" s="244"/>
      <c r="L3" s="244"/>
      <c r="M3" s="244"/>
      <c r="N3" s="244"/>
      <c r="R3" s="108"/>
      <c r="S3" s="108"/>
      <c r="T3" s="108"/>
      <c r="V3" s="108"/>
      <c r="W3" s="108"/>
      <c r="X3" s="471" t="str">
        <f>'so-data'!$H$7&amp;"月"&amp;'so-data'!$J$7&amp;"日"</f>
        <v>2月2日</v>
      </c>
      <c r="Y3" s="470" t="s">
        <v>208</v>
      </c>
      <c r="Z3" s="108"/>
      <c r="AA3" s="108"/>
      <c r="AB3" s="108"/>
      <c r="AC3" s="108"/>
      <c r="AD3" s="108"/>
      <c r="AE3" s="108"/>
      <c r="AF3" s="108"/>
      <c r="AG3" s="108"/>
      <c r="AH3" s="128"/>
      <c r="AI3" s="62"/>
      <c r="AJ3" s="62"/>
      <c r="AK3" s="60"/>
      <c r="AL3" s="244" t="str">
        <f>IF('so-data'!AP7=2,"令和2年度（令和元(平成31)年分）給与支払報告書（総括表）",IF('so-data'!$F$8="－","","令和"&amp;'so-data'!$F$8&amp;"年度（"&amp;'so-data'!$F$10&amp;"年分）給与支払報告書（総括表）"))</f>
        <v>令和8年度（7年分）給与支払報告書（総括表）</v>
      </c>
      <c r="AM3" s="244"/>
      <c r="AN3" s="244"/>
      <c r="AO3" s="244"/>
      <c r="AP3" s="244"/>
      <c r="AQ3" s="244"/>
      <c r="AR3" s="244"/>
      <c r="AS3" s="244"/>
      <c r="AT3" s="244"/>
      <c r="AU3" s="244"/>
      <c r="AV3" s="244"/>
      <c r="AW3" s="244"/>
      <c r="AX3" s="244"/>
      <c r="BB3" s="108"/>
      <c r="BC3" s="108"/>
      <c r="BD3" s="108"/>
      <c r="BF3" s="108"/>
      <c r="BG3" s="108"/>
      <c r="BH3" s="471" t="str">
        <f>'so-data'!$H$7&amp;"月"&amp;'so-data'!$J$7&amp;"日"</f>
        <v>2月2日</v>
      </c>
      <c r="BI3" s="470" t="s">
        <v>208</v>
      </c>
      <c r="BJ3" s="108"/>
      <c r="BK3" s="108"/>
      <c r="BL3" s="108"/>
      <c r="BM3" s="108"/>
      <c r="BN3" s="108"/>
      <c r="BO3" s="108"/>
      <c r="BP3" s="108"/>
      <c r="BQ3" s="108"/>
      <c r="BR3" s="127"/>
      <c r="BS3" s="60"/>
      <c r="BT3" s="60"/>
    </row>
    <row r="4" spans="1:72" s="61" customFormat="1" ht="19.5" thickBot="1">
      <c r="A4" s="472"/>
      <c r="B4" s="244"/>
      <c r="C4" s="244"/>
      <c r="D4" s="244"/>
      <c r="E4" s="244"/>
      <c r="F4" s="244"/>
      <c r="G4" s="244"/>
      <c r="H4" s="244"/>
      <c r="I4" s="244"/>
      <c r="J4" s="244"/>
      <c r="K4" s="244"/>
      <c r="L4" s="244"/>
      <c r="M4" s="244"/>
      <c r="N4" s="244"/>
      <c r="O4" s="105"/>
      <c r="P4" s="105"/>
      <c r="S4" s="469"/>
      <c r="T4" s="468" t="s">
        <v>207</v>
      </c>
      <c r="U4" s="468"/>
      <c r="V4" s="468"/>
      <c r="W4" s="468"/>
      <c r="X4" s="468"/>
      <c r="Y4" s="468"/>
      <c r="Z4" s="468"/>
      <c r="AA4" s="468"/>
      <c r="AB4" s="468"/>
      <c r="AC4" s="468"/>
      <c r="AD4" s="468"/>
      <c r="AE4" s="468"/>
      <c r="AF4" s="468"/>
      <c r="AG4" s="468"/>
      <c r="AH4" s="128"/>
      <c r="AI4" s="62"/>
      <c r="AJ4" s="62"/>
      <c r="AK4" s="60"/>
      <c r="AL4" s="244"/>
      <c r="AM4" s="244"/>
      <c r="AN4" s="244"/>
      <c r="AO4" s="244"/>
      <c r="AP4" s="244"/>
      <c r="AQ4" s="244"/>
      <c r="AR4" s="244"/>
      <c r="AS4" s="244"/>
      <c r="AT4" s="244"/>
      <c r="AU4" s="244"/>
      <c r="AV4" s="244"/>
      <c r="AW4" s="244"/>
      <c r="AX4" s="244"/>
      <c r="AY4" s="105"/>
      <c r="AZ4" s="105"/>
      <c r="BC4" s="469"/>
      <c r="BD4" s="468" t="s">
        <v>207</v>
      </c>
      <c r="BE4" s="468"/>
      <c r="BF4" s="468"/>
      <c r="BG4" s="468"/>
      <c r="BH4" s="468"/>
      <c r="BI4" s="468"/>
      <c r="BJ4" s="468"/>
      <c r="BK4" s="468"/>
      <c r="BL4" s="468"/>
      <c r="BM4" s="468"/>
      <c r="BN4" s="468"/>
      <c r="BO4" s="468"/>
      <c r="BP4" s="468"/>
      <c r="BQ4" s="468"/>
      <c r="BR4" s="128"/>
      <c r="BS4" s="60"/>
      <c r="BT4" s="60"/>
    </row>
    <row r="5" spans="1:72" s="61" customFormat="1" ht="13.9" customHeight="1">
      <c r="A5" s="70"/>
      <c r="B5" s="246" t="s">
        <v>112</v>
      </c>
      <c r="C5" s="246"/>
      <c r="D5" s="66"/>
      <c r="E5" s="1"/>
      <c r="F5" s="1"/>
      <c r="G5" s="1"/>
      <c r="H5" s="66" t="str">
        <f>IF('so-data'!$F$8="－","","令和　"&amp;'so-data'!$F$8&amp;"　年")</f>
        <v>令和　8　年</v>
      </c>
      <c r="I5" s="76">
        <f>IF('so-data'!$F$9="－","",'so-data'!$F$9)</f>
        <v>1</v>
      </c>
      <c r="J5" s="106" t="s">
        <v>0</v>
      </c>
      <c r="K5" s="76">
        <f>IF('so-data'!$H$9="－","",'so-data'!$H$9)</f>
        <v>31</v>
      </c>
      <c r="L5" s="1" t="s">
        <v>5</v>
      </c>
      <c r="M5" s="1"/>
      <c r="N5" s="1"/>
      <c r="O5" s="247" t="s">
        <v>114</v>
      </c>
      <c r="P5" s="248"/>
      <c r="Q5" s="248"/>
      <c r="R5" s="248"/>
      <c r="S5" s="248"/>
      <c r="T5" s="248"/>
      <c r="U5" s="248"/>
      <c r="V5" s="248"/>
      <c r="W5" s="248"/>
      <c r="X5" s="248"/>
      <c r="Y5" s="248"/>
      <c r="Z5" s="248"/>
      <c r="AA5" s="248"/>
      <c r="AB5" s="248"/>
      <c r="AC5" s="248"/>
      <c r="AD5" s="248"/>
      <c r="AE5" s="248"/>
      <c r="AF5" s="248"/>
      <c r="AG5" s="249"/>
      <c r="AH5" s="128"/>
      <c r="AI5" s="62"/>
      <c r="AJ5" s="62"/>
      <c r="AK5" s="92"/>
      <c r="AL5" s="246" t="s">
        <v>112</v>
      </c>
      <c r="AM5" s="246"/>
      <c r="AN5" s="66"/>
      <c r="AO5" s="1"/>
      <c r="AP5" s="1"/>
      <c r="AQ5" s="1"/>
      <c r="AR5" s="66" t="str">
        <f>IF('so-data'!$F$8="－","","令和　"&amp;'so-data'!$F$8&amp;"　年")</f>
        <v>令和　8　年</v>
      </c>
      <c r="AS5" s="76">
        <f>IF('so-data'!$F$9="－","",'so-data'!$F$9)</f>
        <v>1</v>
      </c>
      <c r="AT5" s="106" t="s">
        <v>0</v>
      </c>
      <c r="AU5" s="76">
        <f>IF('so-data'!$H$9="－","",'so-data'!$H$9)</f>
        <v>31</v>
      </c>
      <c r="AV5" s="1" t="s">
        <v>5</v>
      </c>
      <c r="AW5" s="1"/>
      <c r="AX5" s="1"/>
      <c r="AY5" s="250" t="s">
        <v>114</v>
      </c>
      <c r="AZ5" s="251"/>
      <c r="BA5" s="251"/>
      <c r="BB5" s="251"/>
      <c r="BC5" s="251"/>
      <c r="BD5" s="251"/>
      <c r="BE5" s="251"/>
      <c r="BF5" s="251"/>
      <c r="BG5" s="251"/>
      <c r="BH5" s="251"/>
      <c r="BI5" s="251"/>
      <c r="BJ5" s="251"/>
      <c r="BK5" s="251"/>
      <c r="BL5" s="251"/>
      <c r="BM5" s="251"/>
      <c r="BN5" s="251"/>
      <c r="BO5" s="251"/>
      <c r="BP5" s="251"/>
      <c r="BQ5" s="252"/>
      <c r="BR5" s="128"/>
      <c r="BS5" s="60"/>
      <c r="BT5" s="60"/>
    </row>
    <row r="6" spans="1:72" s="61" customFormat="1" ht="19.149999999999999" customHeight="1" thickBot="1">
      <c r="A6" s="69"/>
      <c r="B6" s="246" t="s">
        <v>111</v>
      </c>
      <c r="C6" s="246"/>
      <c r="D6" s="66"/>
      <c r="E6" s="105"/>
      <c r="F6" s="105"/>
      <c r="G6" s="260" t="str">
        <f>IF('so-data'!$AD$21="","",'so-data'!$AD$21)</f>
        <v>千代田区</v>
      </c>
      <c r="H6" s="260"/>
      <c r="I6" s="260"/>
      <c r="J6" s="260"/>
      <c r="K6" s="260"/>
      <c r="L6" s="260"/>
      <c r="M6" s="107" t="s">
        <v>79</v>
      </c>
      <c r="N6" s="108"/>
      <c r="O6" s="261">
        <f>IF('so-data'!$AD$23="","",'so-data'!$AD$23)</f>
        <v>12345678</v>
      </c>
      <c r="P6" s="262"/>
      <c r="Q6" s="262"/>
      <c r="R6" s="262"/>
      <c r="S6" s="262"/>
      <c r="T6" s="262"/>
      <c r="U6" s="262"/>
      <c r="V6" s="262"/>
      <c r="W6" s="262"/>
      <c r="X6" s="262"/>
      <c r="Y6" s="262"/>
      <c r="Z6" s="262"/>
      <c r="AA6" s="262"/>
      <c r="AB6" s="262"/>
      <c r="AC6" s="262"/>
      <c r="AD6" s="262"/>
      <c r="AE6" s="262"/>
      <c r="AF6" s="262"/>
      <c r="AG6" s="263"/>
      <c r="AH6" s="129"/>
      <c r="AI6" s="62"/>
      <c r="AJ6" s="62"/>
      <c r="AK6" s="92"/>
      <c r="AL6" s="246" t="s">
        <v>111</v>
      </c>
      <c r="AM6" s="246"/>
      <c r="AN6" s="66"/>
      <c r="AO6" s="105"/>
      <c r="AP6" s="105"/>
      <c r="AQ6" s="260" t="str">
        <f>IF('so-data'!$AE$21="","",'so-data'!$AE$21)</f>
        <v>中央区</v>
      </c>
      <c r="AR6" s="260"/>
      <c r="AS6" s="260"/>
      <c r="AT6" s="260"/>
      <c r="AU6" s="260"/>
      <c r="AV6" s="260"/>
      <c r="AW6" s="107" t="s">
        <v>79</v>
      </c>
      <c r="AX6" s="108"/>
      <c r="AY6" s="264" t="str">
        <f>IF('so-data'!$AE$23="","",'so-data'!$AE$23)</f>
        <v>0123456789</v>
      </c>
      <c r="AZ6" s="265"/>
      <c r="BA6" s="265"/>
      <c r="BB6" s="265"/>
      <c r="BC6" s="265"/>
      <c r="BD6" s="265"/>
      <c r="BE6" s="265"/>
      <c r="BF6" s="265"/>
      <c r="BG6" s="265"/>
      <c r="BH6" s="265"/>
      <c r="BI6" s="265"/>
      <c r="BJ6" s="265"/>
      <c r="BK6" s="265"/>
      <c r="BL6" s="265"/>
      <c r="BM6" s="265"/>
      <c r="BN6" s="265"/>
      <c r="BO6" s="265"/>
      <c r="BP6" s="265"/>
      <c r="BQ6" s="266"/>
      <c r="BR6" s="129"/>
      <c r="BS6" s="92"/>
      <c r="BT6" s="92"/>
    </row>
    <row r="7" spans="1:72" s="61" customFormat="1" ht="19.5" thickBot="1">
      <c r="A7" s="69"/>
      <c r="B7" s="253" t="s">
        <v>116</v>
      </c>
      <c r="C7" s="253"/>
      <c r="D7" s="253"/>
      <c r="E7" s="253"/>
      <c r="F7" s="135"/>
      <c r="G7" s="138" t="s">
        <v>106</v>
      </c>
      <c r="H7" s="139">
        <f>IF('so-data'!$F$10="－","",'so-data'!$F$10)</f>
        <v>7</v>
      </c>
      <c r="I7" s="140" t="s">
        <v>1</v>
      </c>
      <c r="J7" s="141">
        <f>IF('so-data'!$H$10="－","",'so-data'!$H$10)</f>
        <v>1</v>
      </c>
      <c r="K7" s="142" t="s">
        <v>2</v>
      </c>
      <c r="L7" s="142"/>
      <c r="M7" s="141">
        <f>IF('so-data'!$H$11="－","",'so-data'!$H$11)</f>
        <v>12</v>
      </c>
      <c r="N7" s="142" t="s">
        <v>3</v>
      </c>
      <c r="O7" s="143"/>
      <c r="P7" s="109"/>
      <c r="Q7" s="109"/>
      <c r="R7" s="109"/>
      <c r="S7" s="109"/>
      <c r="T7" s="109"/>
      <c r="U7" s="109"/>
      <c r="V7" s="109"/>
      <c r="W7" s="109"/>
      <c r="X7" s="109"/>
      <c r="Y7" s="109"/>
      <c r="Z7" s="109"/>
      <c r="AA7" s="109"/>
      <c r="AB7" s="109"/>
      <c r="AC7" s="109"/>
      <c r="AD7" s="109"/>
      <c r="AE7" s="109"/>
      <c r="AF7" s="109"/>
      <c r="AG7" s="110"/>
      <c r="AH7" s="129"/>
      <c r="AI7" s="62"/>
      <c r="AJ7" s="62"/>
      <c r="AK7" s="92"/>
      <c r="AL7" s="253" t="s">
        <v>116</v>
      </c>
      <c r="AM7" s="253"/>
      <c r="AN7" s="253"/>
      <c r="AO7" s="253"/>
      <c r="AP7" s="135"/>
      <c r="AQ7" s="138" t="s">
        <v>106</v>
      </c>
      <c r="AR7" s="139">
        <f>IF('so-data'!$F$10="－","",'so-data'!$F$10)</f>
        <v>7</v>
      </c>
      <c r="AS7" s="140" t="s">
        <v>1</v>
      </c>
      <c r="AT7" s="141">
        <f>IF('so-data'!$H$10="－","",'so-data'!$H$10)</f>
        <v>1</v>
      </c>
      <c r="AU7" s="142" t="s">
        <v>2</v>
      </c>
      <c r="AV7" s="142"/>
      <c r="AW7" s="141">
        <f>IF('so-data'!$H$11="－","",'so-data'!$H$11)</f>
        <v>12</v>
      </c>
      <c r="AX7" s="142" t="s">
        <v>3</v>
      </c>
      <c r="AY7" s="143"/>
      <c r="AZ7" s="109"/>
      <c r="BA7" s="109"/>
      <c r="BB7" s="109"/>
      <c r="BC7" s="109"/>
      <c r="BD7" s="109"/>
      <c r="BE7" s="109"/>
      <c r="BF7" s="109"/>
      <c r="BG7" s="109"/>
      <c r="BH7" s="109"/>
      <c r="BI7" s="109"/>
      <c r="BJ7" s="109"/>
      <c r="BK7" s="109"/>
      <c r="BL7" s="109"/>
      <c r="BM7" s="109"/>
      <c r="BN7" s="109"/>
      <c r="BO7" s="109"/>
      <c r="BP7" s="109"/>
      <c r="BQ7" s="110"/>
      <c r="BR7" s="129"/>
      <c r="BS7" s="92"/>
      <c r="BT7" s="92"/>
    </row>
    <row r="8" spans="1:72" s="61" customFormat="1" ht="19.5" thickBot="1">
      <c r="A8" s="69"/>
      <c r="B8" s="254" t="s">
        <v>117</v>
      </c>
      <c r="C8" s="254"/>
      <c r="D8" s="254"/>
      <c r="E8" s="255"/>
      <c r="F8" s="144" t="str">
        <f>IF('so-data'!$E$12="","",IF('so-data'!$E$12&lt;1000000000000,"",LEFT((RIGHT('so-data'!$E$12+10000000000000,13)),1)))</f>
        <v>1</v>
      </c>
      <c r="G8" s="146" t="str">
        <f>IF('so-data'!$E$12="","",LEFT((RIGHT('so-data'!$E$12+10000000000000,12)),1))</f>
        <v>2</v>
      </c>
      <c r="H8" s="147" t="str">
        <f>IF('so-data'!$E$12="","",LEFT((RIGHT('so-data'!$E$12+10000000000000,11)),1))</f>
        <v>3</v>
      </c>
      <c r="I8" s="147" t="str">
        <f>IF('so-data'!$E$12="","",LEFT((RIGHT('so-data'!$E$12+10000000000000,10)),1))</f>
        <v>4</v>
      </c>
      <c r="J8" s="145" t="str">
        <f>IF('so-data'!$E$12="","",LEFT((RIGHT('so-data'!$E$12+10000000000000,9)),1))</f>
        <v>5</v>
      </c>
      <c r="K8" s="146" t="str">
        <f>IF('so-data'!$E$12="","",LEFT((RIGHT('so-data'!$E$12+10000000000000,8)),1))</f>
        <v>6</v>
      </c>
      <c r="L8" s="147" t="str">
        <f>IF('so-data'!$E$12="","",LEFT((RIGHT('so-data'!$E$12+10000000000000,7)),1))</f>
        <v>7</v>
      </c>
      <c r="M8" s="147" t="str">
        <f>IF('so-data'!$E$12="","",LEFT((RIGHT('so-data'!$E$12+10000000000000,6)),1))</f>
        <v>8</v>
      </c>
      <c r="N8" s="145" t="str">
        <f>IF('so-data'!$E$12="","",LEFT((RIGHT('so-data'!$E$12+10000000000000,5)),1))</f>
        <v>9</v>
      </c>
      <c r="O8" s="146" t="str">
        <f>IF('so-data'!$E$12="","",LEFT((RIGHT('so-data'!$E$12+10000000000000,4)),1))</f>
        <v>0</v>
      </c>
      <c r="P8" s="147" t="str">
        <f>IF('so-data'!$E$12="","",LEFT((RIGHT('so-data'!$E$12+10000000000000,3)),1))</f>
        <v>1</v>
      </c>
      <c r="Q8" s="147" t="str">
        <f>IF('so-data'!$E$12="","",LEFT((RIGHT('so-data'!$E$12+10000000000000,2)),1))</f>
        <v>2</v>
      </c>
      <c r="R8" s="256" t="str">
        <f>IF('so-data'!$E$12="","",LEFT((RIGHT('so-data'!$E$12+10000000000000,1)),1))</f>
        <v>3</v>
      </c>
      <c r="S8" s="257"/>
      <c r="T8" s="1"/>
      <c r="U8" s="1"/>
      <c r="V8" s="1"/>
      <c r="W8" s="1"/>
      <c r="X8" s="1"/>
      <c r="Y8" s="1"/>
      <c r="Z8" s="1"/>
      <c r="AA8" s="1"/>
      <c r="AB8" s="1"/>
      <c r="AC8" s="1"/>
      <c r="AD8" s="1"/>
      <c r="AE8" s="1"/>
      <c r="AF8" s="1"/>
      <c r="AG8" s="1"/>
      <c r="AH8" s="129"/>
      <c r="AI8" s="62"/>
      <c r="AJ8" s="62"/>
      <c r="AK8" s="92"/>
      <c r="AL8" s="254" t="s">
        <v>117</v>
      </c>
      <c r="AM8" s="254"/>
      <c r="AN8" s="254"/>
      <c r="AO8" s="255"/>
      <c r="AP8" s="155" t="str">
        <f>IF('so-data'!$E$12="","",IF('so-data'!$E$12&lt;1000000000000,"",LEFT((RIGHT('so-data'!$E$12+10000000000000,13)),1)))</f>
        <v>1</v>
      </c>
      <c r="AQ8" s="146" t="str">
        <f>IF('so-data'!$E$12="","",LEFT((RIGHT('so-data'!$E$12+10000000000000,12)),1))</f>
        <v>2</v>
      </c>
      <c r="AR8" s="147" t="str">
        <f>IF('so-data'!$E$12="","",LEFT((RIGHT('so-data'!$E$12+10000000000000,11)),1))</f>
        <v>3</v>
      </c>
      <c r="AS8" s="147" t="str">
        <f>IF('so-data'!$E$12="","",LEFT((RIGHT('so-data'!$E$12+10000000000000,10)),1))</f>
        <v>4</v>
      </c>
      <c r="AT8" s="156" t="str">
        <f>IF('so-data'!$E$12="","",LEFT((RIGHT('so-data'!$E$12+10000000000000,9)),1))</f>
        <v>5</v>
      </c>
      <c r="AU8" s="146" t="str">
        <f>IF('so-data'!$E$12="","",LEFT((RIGHT('so-data'!$E$12+10000000000000,8)),1))</f>
        <v>6</v>
      </c>
      <c r="AV8" s="147" t="str">
        <f>IF('so-data'!$E$12="","",LEFT((RIGHT('so-data'!$E$12+10000000000000,7)),1))</f>
        <v>7</v>
      </c>
      <c r="AW8" s="147" t="str">
        <f>IF('so-data'!$E$12="","",LEFT((RIGHT('so-data'!$E$12+10000000000000,6)),1))</f>
        <v>8</v>
      </c>
      <c r="AX8" s="156" t="str">
        <f>IF('so-data'!$E$12="","",LEFT((RIGHT('so-data'!$E$12+10000000000000,5)),1))</f>
        <v>9</v>
      </c>
      <c r="AY8" s="146" t="str">
        <f>IF('so-data'!$E$12="","",LEFT((RIGHT('so-data'!$E$12+10000000000000,4)),1))</f>
        <v>0</v>
      </c>
      <c r="AZ8" s="147" t="str">
        <f>IF('so-data'!$E$12="","",LEFT((RIGHT('so-data'!$E$12+10000000000000,3)),1))</f>
        <v>1</v>
      </c>
      <c r="BA8" s="147" t="str">
        <f>IF('so-data'!$E$12="","",LEFT((RIGHT('so-data'!$E$12+10000000000000,2)),1))</f>
        <v>2</v>
      </c>
      <c r="BB8" s="258" t="str">
        <f>IF('so-data'!$E$12="","",LEFT((RIGHT('so-data'!$E$12+10000000000000,1)),1))</f>
        <v>3</v>
      </c>
      <c r="BC8" s="259"/>
      <c r="BD8" s="1"/>
      <c r="BE8" s="1"/>
      <c r="BF8" s="1"/>
      <c r="BG8" s="1"/>
      <c r="BH8" s="1"/>
      <c r="BI8" s="1"/>
      <c r="BJ8" s="1"/>
      <c r="BK8" s="1"/>
      <c r="BL8" s="1"/>
      <c r="BM8" s="1"/>
      <c r="BN8" s="1"/>
      <c r="BO8" s="1"/>
      <c r="BP8" s="1"/>
      <c r="BQ8" s="1"/>
      <c r="BR8" s="129"/>
      <c r="BS8" s="92"/>
      <c r="BT8" s="92"/>
    </row>
    <row r="9" spans="1:72" s="61" customFormat="1" ht="10.9" customHeight="1">
      <c r="A9" s="92"/>
      <c r="B9" s="295" t="s">
        <v>118</v>
      </c>
      <c r="C9" s="296"/>
      <c r="D9" s="296"/>
      <c r="E9" s="297"/>
      <c r="F9" s="298" t="str">
        <f>IF('so-data'!$E$16="","",'so-data'!$E$16)</f>
        <v>カブシキガイシャ　レスキュー　レンジャーズ</v>
      </c>
      <c r="G9" s="298"/>
      <c r="H9" s="298"/>
      <c r="I9" s="298"/>
      <c r="J9" s="298"/>
      <c r="K9" s="298"/>
      <c r="L9" s="298"/>
      <c r="M9" s="298"/>
      <c r="N9" s="298"/>
      <c r="O9" s="298"/>
      <c r="P9" s="298"/>
      <c r="Q9" s="299"/>
      <c r="R9" s="281" t="s">
        <v>115</v>
      </c>
      <c r="S9" s="281"/>
      <c r="T9" s="253"/>
      <c r="U9" s="253"/>
      <c r="V9" s="253"/>
      <c r="W9" s="253"/>
      <c r="X9" s="253"/>
      <c r="Y9" s="253"/>
      <c r="Z9" s="300" t="str">
        <f>IF('so-data'!$E$25="","",'so-data'!$E$25)</f>
        <v>会計事務所と経理の皆さんのお助け業</v>
      </c>
      <c r="AA9" s="300"/>
      <c r="AB9" s="300"/>
      <c r="AC9" s="300"/>
      <c r="AD9" s="300"/>
      <c r="AE9" s="300"/>
      <c r="AF9" s="300"/>
      <c r="AG9" s="300"/>
      <c r="AH9" s="129"/>
      <c r="AI9" s="62"/>
      <c r="AJ9" s="62"/>
      <c r="AK9" s="92"/>
      <c r="AL9" s="301" t="s">
        <v>118</v>
      </c>
      <c r="AM9" s="301"/>
      <c r="AN9" s="301"/>
      <c r="AO9" s="301"/>
      <c r="AP9" s="298" t="str">
        <f>IF('so-data'!$E$16="","",'so-data'!$E$16)</f>
        <v>カブシキガイシャ　レスキュー　レンジャーズ</v>
      </c>
      <c r="AQ9" s="298"/>
      <c r="AR9" s="298"/>
      <c r="AS9" s="298"/>
      <c r="AT9" s="298"/>
      <c r="AU9" s="298"/>
      <c r="AV9" s="298"/>
      <c r="AW9" s="298"/>
      <c r="AX9" s="298"/>
      <c r="AY9" s="298"/>
      <c r="AZ9" s="298"/>
      <c r="BA9" s="299"/>
      <c r="BB9" s="267" t="s">
        <v>115</v>
      </c>
      <c r="BC9" s="267"/>
      <c r="BD9" s="268"/>
      <c r="BE9" s="268"/>
      <c r="BF9" s="268"/>
      <c r="BG9" s="268"/>
      <c r="BH9" s="268"/>
      <c r="BI9" s="269"/>
      <c r="BJ9" s="271" t="str">
        <f>IF('so-data'!$E$25="","",'so-data'!$E$25)</f>
        <v>会計事務所と経理の皆さんのお助け業</v>
      </c>
      <c r="BK9" s="272"/>
      <c r="BL9" s="272"/>
      <c r="BM9" s="272"/>
      <c r="BN9" s="272"/>
      <c r="BO9" s="272"/>
      <c r="BP9" s="272"/>
      <c r="BQ9" s="273"/>
      <c r="BR9" s="129"/>
      <c r="BS9" s="60"/>
      <c r="BT9" s="60"/>
    </row>
    <row r="10" spans="1:72" s="61" customFormat="1" ht="10.9" customHeight="1">
      <c r="A10" s="93"/>
      <c r="B10" s="277" t="s">
        <v>159</v>
      </c>
      <c r="C10" s="267"/>
      <c r="D10" s="267"/>
      <c r="E10" s="278"/>
      <c r="F10" s="279" t="str">
        <f>IF('so-data'!$E$17="","",'so-data'!$E$17)</f>
        <v>株式会社ＲＥＳＣＵＥ ＲＡＮＧＥＲＳ</v>
      </c>
      <c r="G10" s="279"/>
      <c r="H10" s="279"/>
      <c r="I10" s="279"/>
      <c r="J10" s="279"/>
      <c r="K10" s="279"/>
      <c r="L10" s="279"/>
      <c r="M10" s="279"/>
      <c r="N10" s="279"/>
      <c r="O10" s="279"/>
      <c r="P10" s="279"/>
      <c r="Q10" s="279"/>
      <c r="R10" s="253"/>
      <c r="S10" s="253"/>
      <c r="T10" s="253"/>
      <c r="U10" s="253"/>
      <c r="V10" s="253"/>
      <c r="W10" s="253"/>
      <c r="X10" s="253"/>
      <c r="Y10" s="253"/>
      <c r="Z10" s="300"/>
      <c r="AA10" s="300"/>
      <c r="AB10" s="300"/>
      <c r="AC10" s="300"/>
      <c r="AD10" s="300"/>
      <c r="AE10" s="300"/>
      <c r="AF10" s="300"/>
      <c r="AG10" s="300"/>
      <c r="AH10" s="127"/>
      <c r="AI10" s="62"/>
      <c r="AJ10" s="62"/>
      <c r="AK10" s="92"/>
      <c r="AL10" s="281" t="s">
        <v>159</v>
      </c>
      <c r="AM10" s="281"/>
      <c r="AN10" s="281"/>
      <c r="AO10" s="281"/>
      <c r="AP10" s="282" t="str">
        <f>IF('so-data'!$E$17="","",'so-data'!$E$17)</f>
        <v>株式会社ＲＥＳＣＵＥ ＲＡＮＧＥＲＳ</v>
      </c>
      <c r="AQ10" s="279"/>
      <c r="AR10" s="279"/>
      <c r="AS10" s="279"/>
      <c r="AT10" s="279"/>
      <c r="AU10" s="279"/>
      <c r="AV10" s="279"/>
      <c r="AW10" s="279"/>
      <c r="AX10" s="279"/>
      <c r="AY10" s="279"/>
      <c r="AZ10" s="279"/>
      <c r="BA10" s="283"/>
      <c r="BB10" s="267"/>
      <c r="BC10" s="267"/>
      <c r="BD10" s="267"/>
      <c r="BE10" s="267"/>
      <c r="BF10" s="267"/>
      <c r="BG10" s="267"/>
      <c r="BH10" s="267"/>
      <c r="BI10" s="270"/>
      <c r="BJ10" s="274"/>
      <c r="BK10" s="275"/>
      <c r="BL10" s="275"/>
      <c r="BM10" s="275"/>
      <c r="BN10" s="275"/>
      <c r="BO10" s="275"/>
      <c r="BP10" s="275"/>
      <c r="BQ10" s="276"/>
      <c r="BR10" s="127"/>
      <c r="BS10" s="60"/>
      <c r="BT10" s="60"/>
    </row>
    <row r="11" spans="1:72" s="61" customFormat="1">
      <c r="A11" s="93"/>
      <c r="B11" s="277"/>
      <c r="C11" s="267"/>
      <c r="D11" s="267"/>
      <c r="E11" s="278"/>
      <c r="F11" s="279"/>
      <c r="G11" s="279"/>
      <c r="H11" s="279"/>
      <c r="I11" s="279"/>
      <c r="J11" s="279"/>
      <c r="K11" s="279"/>
      <c r="L11" s="279"/>
      <c r="M11" s="279"/>
      <c r="N11" s="279"/>
      <c r="O11" s="279"/>
      <c r="P11" s="279"/>
      <c r="Q11" s="279"/>
      <c r="R11" s="286" t="s">
        <v>68</v>
      </c>
      <c r="S11" s="287"/>
      <c r="T11" s="287"/>
      <c r="U11" s="287"/>
      <c r="V11" s="287"/>
      <c r="W11" s="287"/>
      <c r="X11" s="287"/>
      <c r="Y11" s="288"/>
      <c r="Z11" s="290">
        <f>IF('so-data'!$E$26="","",'so-data'!$E$26)</f>
        <v>47</v>
      </c>
      <c r="AA11" s="290"/>
      <c r="AB11" s="290"/>
      <c r="AC11" s="290"/>
      <c r="AD11" s="290"/>
      <c r="AE11" s="290"/>
      <c r="AF11" s="290"/>
      <c r="AG11" s="292" t="s">
        <v>124</v>
      </c>
      <c r="AH11" s="294"/>
      <c r="AI11" s="62"/>
      <c r="AJ11" s="62"/>
      <c r="AK11" s="92"/>
      <c r="AL11" s="253"/>
      <c r="AM11" s="253"/>
      <c r="AN11" s="253"/>
      <c r="AO11" s="253"/>
      <c r="AP11" s="282"/>
      <c r="AQ11" s="279"/>
      <c r="AR11" s="279"/>
      <c r="AS11" s="279"/>
      <c r="AT11" s="279"/>
      <c r="AU11" s="279"/>
      <c r="AV11" s="279"/>
      <c r="AW11" s="279"/>
      <c r="AX11" s="279"/>
      <c r="AY11" s="279"/>
      <c r="AZ11" s="279"/>
      <c r="BA11" s="283"/>
      <c r="BB11" s="302" t="s">
        <v>68</v>
      </c>
      <c r="BC11" s="253"/>
      <c r="BD11" s="253"/>
      <c r="BE11" s="253"/>
      <c r="BF11" s="253"/>
      <c r="BG11" s="253"/>
      <c r="BH11" s="253"/>
      <c r="BI11" s="253"/>
      <c r="BJ11" s="305">
        <f>IF('so-data'!$E$26="","",'so-data'!$E$26)</f>
        <v>47</v>
      </c>
      <c r="BK11" s="290"/>
      <c r="BL11" s="290"/>
      <c r="BM11" s="290"/>
      <c r="BN11" s="290"/>
      <c r="BO11" s="290"/>
      <c r="BP11" s="290"/>
      <c r="BQ11" s="292" t="s">
        <v>124</v>
      </c>
      <c r="BR11" s="294"/>
      <c r="BS11" s="60"/>
      <c r="BT11" s="60"/>
    </row>
    <row r="12" spans="1:72" s="61" customFormat="1">
      <c r="A12" s="93"/>
      <c r="B12" s="277"/>
      <c r="C12" s="267"/>
      <c r="D12" s="267"/>
      <c r="E12" s="278"/>
      <c r="F12" s="279"/>
      <c r="G12" s="279"/>
      <c r="H12" s="279"/>
      <c r="I12" s="279"/>
      <c r="J12" s="279"/>
      <c r="K12" s="279"/>
      <c r="L12" s="279"/>
      <c r="M12" s="279"/>
      <c r="N12" s="279"/>
      <c r="O12" s="279"/>
      <c r="P12" s="279"/>
      <c r="Q12" s="279"/>
      <c r="R12" s="277"/>
      <c r="S12" s="267"/>
      <c r="T12" s="267"/>
      <c r="U12" s="267"/>
      <c r="V12" s="267"/>
      <c r="W12" s="267"/>
      <c r="X12" s="267"/>
      <c r="Y12" s="289"/>
      <c r="Z12" s="291"/>
      <c r="AA12" s="291"/>
      <c r="AB12" s="291"/>
      <c r="AC12" s="291"/>
      <c r="AD12" s="291"/>
      <c r="AE12" s="291"/>
      <c r="AF12" s="291"/>
      <c r="AG12" s="293"/>
      <c r="AH12" s="294"/>
      <c r="AI12" s="62"/>
      <c r="AJ12" s="62"/>
      <c r="AK12" s="92"/>
      <c r="AL12" s="253"/>
      <c r="AM12" s="253"/>
      <c r="AN12" s="253"/>
      <c r="AO12" s="253"/>
      <c r="AP12" s="282"/>
      <c r="AQ12" s="279"/>
      <c r="AR12" s="279"/>
      <c r="AS12" s="279"/>
      <c r="AT12" s="279"/>
      <c r="AU12" s="279"/>
      <c r="AV12" s="279"/>
      <c r="AW12" s="279"/>
      <c r="AX12" s="279"/>
      <c r="AY12" s="279"/>
      <c r="AZ12" s="279"/>
      <c r="BA12" s="283"/>
      <c r="BB12" s="302"/>
      <c r="BC12" s="253"/>
      <c r="BD12" s="253"/>
      <c r="BE12" s="253"/>
      <c r="BF12" s="253"/>
      <c r="BG12" s="253"/>
      <c r="BH12" s="253"/>
      <c r="BI12" s="253"/>
      <c r="BJ12" s="306"/>
      <c r="BK12" s="291"/>
      <c r="BL12" s="291"/>
      <c r="BM12" s="291"/>
      <c r="BN12" s="291"/>
      <c r="BO12" s="291"/>
      <c r="BP12" s="291"/>
      <c r="BQ12" s="293"/>
      <c r="BR12" s="294"/>
      <c r="BS12" s="60"/>
      <c r="BT12" s="60"/>
    </row>
    <row r="13" spans="1:72" s="61" customFormat="1" ht="12" thickBot="1">
      <c r="A13" s="93"/>
      <c r="B13" s="277"/>
      <c r="C13" s="267"/>
      <c r="D13" s="267"/>
      <c r="E13" s="278"/>
      <c r="F13" s="279"/>
      <c r="G13" s="279"/>
      <c r="H13" s="279"/>
      <c r="I13" s="279"/>
      <c r="J13" s="279"/>
      <c r="K13" s="279"/>
      <c r="L13" s="279"/>
      <c r="M13" s="279"/>
      <c r="N13" s="279"/>
      <c r="O13" s="279"/>
      <c r="P13" s="279"/>
      <c r="Q13" s="279"/>
      <c r="R13" s="277"/>
      <c r="S13" s="267"/>
      <c r="T13" s="267"/>
      <c r="U13" s="267"/>
      <c r="V13" s="267"/>
      <c r="W13" s="267"/>
      <c r="X13" s="267"/>
      <c r="Y13" s="289"/>
      <c r="Z13" s="291"/>
      <c r="AA13" s="291"/>
      <c r="AB13" s="291"/>
      <c r="AC13" s="291"/>
      <c r="AD13" s="291"/>
      <c r="AE13" s="291"/>
      <c r="AF13" s="291"/>
      <c r="AG13" s="293"/>
      <c r="AH13" s="294"/>
      <c r="AI13" s="62"/>
      <c r="AJ13" s="62"/>
      <c r="AK13" s="92"/>
      <c r="AL13" s="253"/>
      <c r="AM13" s="253"/>
      <c r="AN13" s="253"/>
      <c r="AO13" s="253"/>
      <c r="AP13" s="282"/>
      <c r="AQ13" s="279"/>
      <c r="AR13" s="279"/>
      <c r="AS13" s="279"/>
      <c r="AT13" s="279"/>
      <c r="AU13" s="279"/>
      <c r="AV13" s="279"/>
      <c r="AW13" s="279"/>
      <c r="AX13" s="279"/>
      <c r="AY13" s="279"/>
      <c r="AZ13" s="279"/>
      <c r="BA13" s="283"/>
      <c r="BB13" s="303"/>
      <c r="BC13" s="304"/>
      <c r="BD13" s="304"/>
      <c r="BE13" s="304"/>
      <c r="BF13" s="304"/>
      <c r="BG13" s="304"/>
      <c r="BH13" s="304"/>
      <c r="BI13" s="304"/>
      <c r="BJ13" s="306"/>
      <c r="BK13" s="291"/>
      <c r="BL13" s="291"/>
      <c r="BM13" s="291"/>
      <c r="BN13" s="291"/>
      <c r="BO13" s="291"/>
      <c r="BP13" s="291"/>
      <c r="BQ13" s="293"/>
      <c r="BR13" s="294"/>
      <c r="BS13" s="60"/>
      <c r="BT13" s="60"/>
    </row>
    <row r="14" spans="1:72" s="61" customFormat="1">
      <c r="A14" s="93"/>
      <c r="B14" s="277"/>
      <c r="C14" s="267"/>
      <c r="D14" s="267"/>
      <c r="E14" s="278"/>
      <c r="F14" s="279"/>
      <c r="G14" s="279"/>
      <c r="H14" s="279"/>
      <c r="I14" s="279"/>
      <c r="J14" s="279"/>
      <c r="K14" s="279"/>
      <c r="L14" s="279"/>
      <c r="M14" s="279"/>
      <c r="N14" s="279"/>
      <c r="O14" s="279"/>
      <c r="P14" s="279"/>
      <c r="Q14" s="279"/>
      <c r="R14" s="307" t="s">
        <v>107</v>
      </c>
      <c r="S14" s="310">
        <v>1</v>
      </c>
      <c r="T14" s="313" t="s">
        <v>125</v>
      </c>
      <c r="U14" s="314"/>
      <c r="V14" s="314"/>
      <c r="W14" s="314"/>
      <c r="X14" s="314"/>
      <c r="Y14" s="315"/>
      <c r="Z14" s="319">
        <f>IF('so-data'!$AD$32=0,"",'so-data'!$AD$32)</f>
        <v>10</v>
      </c>
      <c r="AA14" s="320"/>
      <c r="AB14" s="320"/>
      <c r="AC14" s="320"/>
      <c r="AD14" s="320"/>
      <c r="AE14" s="320"/>
      <c r="AF14" s="320"/>
      <c r="AG14" s="325" t="s">
        <v>124</v>
      </c>
      <c r="AH14" s="294"/>
      <c r="AI14" s="62"/>
      <c r="AJ14" s="62"/>
      <c r="AK14" s="92"/>
      <c r="AL14" s="253"/>
      <c r="AM14" s="253"/>
      <c r="AN14" s="253"/>
      <c r="AO14" s="253"/>
      <c r="AP14" s="282"/>
      <c r="AQ14" s="279"/>
      <c r="AR14" s="279"/>
      <c r="AS14" s="279"/>
      <c r="AT14" s="279"/>
      <c r="AU14" s="279"/>
      <c r="AV14" s="279"/>
      <c r="AW14" s="279"/>
      <c r="AX14" s="279"/>
      <c r="AY14" s="279"/>
      <c r="AZ14" s="279"/>
      <c r="BA14" s="279"/>
      <c r="BB14" s="328" t="s">
        <v>107</v>
      </c>
      <c r="BC14" s="338">
        <v>1</v>
      </c>
      <c r="BD14" s="340" t="s">
        <v>125</v>
      </c>
      <c r="BE14" s="340"/>
      <c r="BF14" s="340"/>
      <c r="BG14" s="340"/>
      <c r="BH14" s="340"/>
      <c r="BI14" s="340"/>
      <c r="BJ14" s="319">
        <f>IF('so-data'!$AE$32=0,"",'so-data'!$AE$32)</f>
        <v>20</v>
      </c>
      <c r="BK14" s="320"/>
      <c r="BL14" s="320"/>
      <c r="BM14" s="320"/>
      <c r="BN14" s="320"/>
      <c r="BO14" s="320"/>
      <c r="BP14" s="320"/>
      <c r="BQ14" s="325" t="s">
        <v>124</v>
      </c>
      <c r="BR14" s="294"/>
      <c r="BS14" s="60"/>
      <c r="BT14" s="60"/>
    </row>
    <row r="15" spans="1:72" s="61" customFormat="1">
      <c r="A15" s="93"/>
      <c r="B15" s="277"/>
      <c r="C15" s="267"/>
      <c r="D15" s="267"/>
      <c r="E15" s="278"/>
      <c r="F15" s="280"/>
      <c r="G15" s="280"/>
      <c r="H15" s="280"/>
      <c r="I15" s="280"/>
      <c r="J15" s="280"/>
      <c r="K15" s="280"/>
      <c r="L15" s="280"/>
      <c r="M15" s="280"/>
      <c r="N15" s="280"/>
      <c r="O15" s="280"/>
      <c r="P15" s="280"/>
      <c r="Q15" s="280"/>
      <c r="R15" s="308"/>
      <c r="S15" s="311"/>
      <c r="T15" s="277"/>
      <c r="U15" s="267"/>
      <c r="V15" s="267"/>
      <c r="W15" s="267"/>
      <c r="X15" s="267"/>
      <c r="Y15" s="278"/>
      <c r="Z15" s="321"/>
      <c r="AA15" s="322"/>
      <c r="AB15" s="322"/>
      <c r="AC15" s="322"/>
      <c r="AD15" s="322"/>
      <c r="AE15" s="322"/>
      <c r="AF15" s="322"/>
      <c r="AG15" s="326"/>
      <c r="AH15" s="294"/>
      <c r="AI15" s="62"/>
      <c r="AJ15" s="62"/>
      <c r="AK15" s="92"/>
      <c r="AL15" s="253"/>
      <c r="AM15" s="253"/>
      <c r="AN15" s="253"/>
      <c r="AO15" s="253"/>
      <c r="AP15" s="284"/>
      <c r="AQ15" s="285"/>
      <c r="AR15" s="285"/>
      <c r="AS15" s="285"/>
      <c r="AT15" s="285"/>
      <c r="AU15" s="285"/>
      <c r="AV15" s="285"/>
      <c r="AW15" s="285"/>
      <c r="AX15" s="285"/>
      <c r="AY15" s="285"/>
      <c r="AZ15" s="285"/>
      <c r="BA15" s="285"/>
      <c r="BB15" s="329"/>
      <c r="BC15" s="339"/>
      <c r="BD15" s="253"/>
      <c r="BE15" s="253"/>
      <c r="BF15" s="253"/>
      <c r="BG15" s="253"/>
      <c r="BH15" s="253"/>
      <c r="BI15" s="253"/>
      <c r="BJ15" s="321"/>
      <c r="BK15" s="322"/>
      <c r="BL15" s="322"/>
      <c r="BM15" s="322"/>
      <c r="BN15" s="322"/>
      <c r="BO15" s="322"/>
      <c r="BP15" s="322"/>
      <c r="BQ15" s="326"/>
      <c r="BR15" s="294"/>
      <c r="BS15" s="60"/>
      <c r="BT15" s="60"/>
    </row>
    <row r="16" spans="1:72" s="61" customFormat="1" ht="10.9" customHeight="1">
      <c r="A16" s="93"/>
      <c r="B16" s="295" t="s">
        <v>118</v>
      </c>
      <c r="C16" s="296"/>
      <c r="D16" s="296"/>
      <c r="E16" s="297"/>
      <c r="F16" s="343" t="str">
        <f>IF('so-data'!$E$14="","",'so-data'!$E$14)</f>
        <v>トウキョウトチヨダクオタスケマチ１－２－３</v>
      </c>
      <c r="G16" s="343"/>
      <c r="H16" s="343"/>
      <c r="I16" s="343"/>
      <c r="J16" s="343"/>
      <c r="K16" s="343"/>
      <c r="L16" s="343"/>
      <c r="M16" s="343"/>
      <c r="N16" s="343"/>
      <c r="O16" s="343"/>
      <c r="P16" s="343"/>
      <c r="Q16" s="343"/>
      <c r="R16" s="308"/>
      <c r="S16" s="312"/>
      <c r="T16" s="316"/>
      <c r="U16" s="317"/>
      <c r="V16" s="317"/>
      <c r="W16" s="317"/>
      <c r="X16" s="317"/>
      <c r="Y16" s="318"/>
      <c r="Z16" s="323"/>
      <c r="AA16" s="324"/>
      <c r="AB16" s="324"/>
      <c r="AC16" s="324"/>
      <c r="AD16" s="324"/>
      <c r="AE16" s="324"/>
      <c r="AF16" s="324"/>
      <c r="AG16" s="327"/>
      <c r="AH16" s="127"/>
      <c r="AI16" s="62"/>
      <c r="AJ16" s="62"/>
      <c r="AK16" s="92"/>
      <c r="AL16" s="301" t="s">
        <v>118</v>
      </c>
      <c r="AM16" s="301"/>
      <c r="AN16" s="301"/>
      <c r="AO16" s="301"/>
      <c r="AP16" s="344" t="str">
        <f>IF('so-data'!$E$14="","",'so-data'!$E$14)</f>
        <v>トウキョウトチヨダクオタスケマチ１－２－３</v>
      </c>
      <c r="AQ16" s="345"/>
      <c r="AR16" s="345"/>
      <c r="AS16" s="345"/>
      <c r="AT16" s="345"/>
      <c r="AU16" s="345"/>
      <c r="AV16" s="345"/>
      <c r="AW16" s="345"/>
      <c r="AX16" s="345"/>
      <c r="AY16" s="345"/>
      <c r="AZ16" s="345"/>
      <c r="BA16" s="345"/>
      <c r="BB16" s="329"/>
      <c r="BC16" s="339"/>
      <c r="BD16" s="253"/>
      <c r="BE16" s="253"/>
      <c r="BF16" s="253"/>
      <c r="BG16" s="253"/>
      <c r="BH16" s="253"/>
      <c r="BI16" s="253"/>
      <c r="BJ16" s="321"/>
      <c r="BK16" s="322"/>
      <c r="BL16" s="322"/>
      <c r="BM16" s="322"/>
      <c r="BN16" s="322"/>
      <c r="BO16" s="322"/>
      <c r="BP16" s="322"/>
      <c r="BQ16" s="326"/>
      <c r="BR16" s="127"/>
      <c r="BS16" s="60"/>
      <c r="BT16" s="60"/>
    </row>
    <row r="17" spans="1:72" s="61" customFormat="1" ht="12" customHeight="1">
      <c r="A17" s="93"/>
      <c r="B17" s="360" t="s">
        <v>119</v>
      </c>
      <c r="C17" s="361"/>
      <c r="D17" s="361"/>
      <c r="E17" s="362"/>
      <c r="F17" s="114" t="s">
        <v>4</v>
      </c>
      <c r="G17" s="355">
        <f>IF('so-data'!$E$13="","",'so-data'!$E$13)</f>
        <v>1001234</v>
      </c>
      <c r="H17" s="355"/>
      <c r="I17" s="355"/>
      <c r="J17" s="355"/>
      <c r="K17" s="2"/>
      <c r="L17" s="2"/>
      <c r="M17" s="2"/>
      <c r="N17" s="2"/>
      <c r="O17" s="2"/>
      <c r="P17" s="2"/>
      <c r="Q17" s="2"/>
      <c r="R17" s="308"/>
      <c r="S17" s="331">
        <v>2</v>
      </c>
      <c r="T17" s="286" t="s">
        <v>132</v>
      </c>
      <c r="U17" s="287"/>
      <c r="V17" s="287"/>
      <c r="W17" s="287"/>
      <c r="X17" s="287"/>
      <c r="Y17" s="303"/>
      <c r="Z17" s="341">
        <f>IF('so-data'!$AD$38=0,"",'so-data'!$AD$38)</f>
        <v>6</v>
      </c>
      <c r="AA17" s="336"/>
      <c r="AB17" s="336"/>
      <c r="AC17" s="336"/>
      <c r="AD17" s="336"/>
      <c r="AE17" s="336"/>
      <c r="AF17" s="336"/>
      <c r="AG17" s="342" t="s">
        <v>124</v>
      </c>
      <c r="AH17" s="127"/>
      <c r="AI17" s="62"/>
      <c r="AJ17" s="62"/>
      <c r="AK17" s="92"/>
      <c r="AL17" s="353" t="s">
        <v>119</v>
      </c>
      <c r="AM17" s="353"/>
      <c r="AN17" s="353"/>
      <c r="AO17" s="353"/>
      <c r="AP17" s="153" t="s">
        <v>4</v>
      </c>
      <c r="AQ17" s="355">
        <f>IF('so-data'!$E$13="","",'so-data'!$E$13)</f>
        <v>1001234</v>
      </c>
      <c r="AR17" s="355"/>
      <c r="AS17" s="355"/>
      <c r="AT17" s="355"/>
      <c r="AU17" s="2"/>
      <c r="AV17" s="2"/>
      <c r="AW17" s="2"/>
      <c r="AX17" s="2"/>
      <c r="AY17" s="2"/>
      <c r="AZ17" s="2"/>
      <c r="BA17" s="2"/>
      <c r="BB17" s="329"/>
      <c r="BC17" s="339">
        <v>2</v>
      </c>
      <c r="BD17" s="253" t="s">
        <v>132</v>
      </c>
      <c r="BE17" s="253"/>
      <c r="BF17" s="253"/>
      <c r="BG17" s="253"/>
      <c r="BH17" s="253"/>
      <c r="BI17" s="253"/>
      <c r="BJ17" s="341" t="str">
        <f>IF('so-data'!$AE$38=0,"",'so-data'!$AE$38)</f>
        <v/>
      </c>
      <c r="BK17" s="336"/>
      <c r="BL17" s="336"/>
      <c r="BM17" s="336"/>
      <c r="BN17" s="336"/>
      <c r="BO17" s="336"/>
      <c r="BP17" s="336"/>
      <c r="BQ17" s="342" t="s">
        <v>124</v>
      </c>
      <c r="BR17" s="127"/>
      <c r="BS17" s="60"/>
      <c r="BT17" s="60"/>
    </row>
    <row r="18" spans="1:72" s="61" customFormat="1">
      <c r="A18" s="93"/>
      <c r="B18" s="360"/>
      <c r="C18" s="361"/>
      <c r="D18" s="361"/>
      <c r="E18" s="362"/>
      <c r="F18" s="357" t="str">
        <f>IF('so-data'!$E$15="","",'so-data'!$E$15)</f>
        <v>東京都千代田区御助町１－２－３御助ビル４階</v>
      </c>
      <c r="G18" s="357"/>
      <c r="H18" s="357"/>
      <c r="I18" s="357"/>
      <c r="J18" s="357"/>
      <c r="K18" s="357"/>
      <c r="L18" s="357"/>
      <c r="M18" s="357"/>
      <c r="N18" s="357"/>
      <c r="O18" s="357"/>
      <c r="P18" s="357"/>
      <c r="Q18" s="357"/>
      <c r="R18" s="308"/>
      <c r="S18" s="311"/>
      <c r="T18" s="277"/>
      <c r="U18" s="267"/>
      <c r="V18" s="267"/>
      <c r="W18" s="267"/>
      <c r="X18" s="267"/>
      <c r="Y18" s="278"/>
      <c r="Z18" s="321"/>
      <c r="AA18" s="322"/>
      <c r="AB18" s="322"/>
      <c r="AC18" s="322"/>
      <c r="AD18" s="322"/>
      <c r="AE18" s="322"/>
      <c r="AF18" s="322"/>
      <c r="AG18" s="326"/>
      <c r="AH18" s="127"/>
      <c r="AI18" s="62"/>
      <c r="AJ18" s="62"/>
      <c r="AK18" s="92"/>
      <c r="AL18" s="354"/>
      <c r="AM18" s="354"/>
      <c r="AN18" s="354"/>
      <c r="AO18" s="354"/>
      <c r="AP18" s="356" t="str">
        <f>IF('so-data'!$E$15="","",'so-data'!$E$15)</f>
        <v>東京都千代田区御助町１－２－３御助ビル４階</v>
      </c>
      <c r="AQ18" s="357"/>
      <c r="AR18" s="357"/>
      <c r="AS18" s="357"/>
      <c r="AT18" s="357"/>
      <c r="AU18" s="357"/>
      <c r="AV18" s="357"/>
      <c r="AW18" s="357"/>
      <c r="AX18" s="357"/>
      <c r="AY18" s="357"/>
      <c r="AZ18" s="357"/>
      <c r="BA18" s="357"/>
      <c r="BB18" s="329"/>
      <c r="BC18" s="339"/>
      <c r="BD18" s="253"/>
      <c r="BE18" s="253"/>
      <c r="BF18" s="253"/>
      <c r="BG18" s="253"/>
      <c r="BH18" s="253"/>
      <c r="BI18" s="253"/>
      <c r="BJ18" s="321"/>
      <c r="BK18" s="322"/>
      <c r="BL18" s="322"/>
      <c r="BM18" s="322"/>
      <c r="BN18" s="322"/>
      <c r="BO18" s="322"/>
      <c r="BP18" s="322"/>
      <c r="BQ18" s="326"/>
      <c r="BR18" s="127"/>
      <c r="BS18" s="60"/>
      <c r="BT18" s="60"/>
    </row>
    <row r="19" spans="1:72" s="61" customFormat="1">
      <c r="A19" s="93"/>
      <c r="B19" s="360"/>
      <c r="C19" s="361"/>
      <c r="D19" s="361"/>
      <c r="E19" s="362"/>
      <c r="F19" s="357"/>
      <c r="G19" s="357"/>
      <c r="H19" s="357"/>
      <c r="I19" s="357"/>
      <c r="J19" s="357"/>
      <c r="K19" s="357"/>
      <c r="L19" s="357"/>
      <c r="M19" s="357"/>
      <c r="N19" s="357"/>
      <c r="O19" s="357"/>
      <c r="P19" s="357"/>
      <c r="Q19" s="357"/>
      <c r="R19" s="308"/>
      <c r="S19" s="312"/>
      <c r="T19" s="316"/>
      <c r="U19" s="317"/>
      <c r="V19" s="317"/>
      <c r="W19" s="317"/>
      <c r="X19" s="317"/>
      <c r="Y19" s="318"/>
      <c r="Z19" s="323"/>
      <c r="AA19" s="324"/>
      <c r="AB19" s="324"/>
      <c r="AC19" s="324"/>
      <c r="AD19" s="324"/>
      <c r="AE19" s="324"/>
      <c r="AF19" s="324"/>
      <c r="AG19" s="327"/>
      <c r="AH19" s="127"/>
      <c r="AI19" s="62"/>
      <c r="AJ19" s="62"/>
      <c r="AK19" s="92"/>
      <c r="AL19" s="354"/>
      <c r="AM19" s="354"/>
      <c r="AN19" s="354"/>
      <c r="AO19" s="354"/>
      <c r="AP19" s="356"/>
      <c r="AQ19" s="357"/>
      <c r="AR19" s="357"/>
      <c r="AS19" s="357"/>
      <c r="AT19" s="357"/>
      <c r="AU19" s="357"/>
      <c r="AV19" s="357"/>
      <c r="AW19" s="357"/>
      <c r="AX19" s="357"/>
      <c r="AY19" s="357"/>
      <c r="AZ19" s="357"/>
      <c r="BA19" s="357"/>
      <c r="BB19" s="329"/>
      <c r="BC19" s="339"/>
      <c r="BD19" s="253"/>
      <c r="BE19" s="253"/>
      <c r="BF19" s="253"/>
      <c r="BG19" s="253"/>
      <c r="BH19" s="253"/>
      <c r="BI19" s="253"/>
      <c r="BJ19" s="323"/>
      <c r="BK19" s="324"/>
      <c r="BL19" s="324"/>
      <c r="BM19" s="324"/>
      <c r="BN19" s="324"/>
      <c r="BO19" s="324"/>
      <c r="BP19" s="324"/>
      <c r="BQ19" s="327"/>
      <c r="BR19" s="127"/>
      <c r="BS19" s="60"/>
      <c r="BT19" s="60"/>
    </row>
    <row r="20" spans="1:72" s="61" customFormat="1">
      <c r="A20" s="93"/>
      <c r="B20" s="360"/>
      <c r="C20" s="361"/>
      <c r="D20" s="361"/>
      <c r="E20" s="362"/>
      <c r="F20" s="357"/>
      <c r="G20" s="357"/>
      <c r="H20" s="357"/>
      <c r="I20" s="357"/>
      <c r="J20" s="357"/>
      <c r="K20" s="357"/>
      <c r="L20" s="357"/>
      <c r="M20" s="357"/>
      <c r="N20" s="357"/>
      <c r="O20" s="357"/>
      <c r="P20" s="357"/>
      <c r="Q20" s="357"/>
      <c r="R20" s="308"/>
      <c r="S20" s="331">
        <v>3</v>
      </c>
      <c r="T20" s="286" t="s">
        <v>126</v>
      </c>
      <c r="U20" s="287"/>
      <c r="V20" s="287"/>
      <c r="W20" s="287"/>
      <c r="X20" s="287"/>
      <c r="Y20" s="303"/>
      <c r="Z20" s="336">
        <f>IF(SUM('so-data'!$AD$33:'so-data'!$AD$37)=0,"",SUM('so-data'!$AD$33:'so-data'!$AD$37))</f>
        <v>15</v>
      </c>
      <c r="AA20" s="336"/>
      <c r="AB20" s="336"/>
      <c r="AC20" s="336"/>
      <c r="AD20" s="336"/>
      <c r="AE20" s="336"/>
      <c r="AF20" s="336"/>
      <c r="AG20" s="342" t="s">
        <v>124</v>
      </c>
      <c r="AH20" s="127"/>
      <c r="AI20" s="62"/>
      <c r="AJ20" s="62"/>
      <c r="AL20" s="354"/>
      <c r="AM20" s="354"/>
      <c r="AN20" s="354"/>
      <c r="AO20" s="354"/>
      <c r="AP20" s="356"/>
      <c r="AQ20" s="357"/>
      <c r="AR20" s="357"/>
      <c r="AS20" s="357"/>
      <c r="AT20" s="357"/>
      <c r="AU20" s="357"/>
      <c r="AV20" s="357"/>
      <c r="AW20" s="357"/>
      <c r="AX20" s="357"/>
      <c r="AY20" s="357"/>
      <c r="AZ20" s="357"/>
      <c r="BA20" s="357"/>
      <c r="BB20" s="329"/>
      <c r="BC20" s="339">
        <v>3</v>
      </c>
      <c r="BD20" s="253" t="s">
        <v>126</v>
      </c>
      <c r="BE20" s="253"/>
      <c r="BF20" s="253"/>
      <c r="BG20" s="253"/>
      <c r="BH20" s="253"/>
      <c r="BI20" s="253"/>
      <c r="BJ20" s="341">
        <f>IF(SUM('so-data'!$AE$33:'so-data'!$AE$37)=0,"",SUM('so-data'!$AE$33:'so-data'!$AE$37))</f>
        <v>2</v>
      </c>
      <c r="BK20" s="336"/>
      <c r="BL20" s="336"/>
      <c r="BM20" s="336"/>
      <c r="BN20" s="336"/>
      <c r="BO20" s="336"/>
      <c r="BP20" s="336"/>
      <c r="BQ20" s="342" t="s">
        <v>124</v>
      </c>
      <c r="BR20" s="127"/>
    </row>
    <row r="21" spans="1:72" s="61" customFormat="1">
      <c r="A21" s="93"/>
      <c r="B21" s="360"/>
      <c r="C21" s="361"/>
      <c r="D21" s="361"/>
      <c r="E21" s="362"/>
      <c r="F21" s="357"/>
      <c r="G21" s="357"/>
      <c r="H21" s="357"/>
      <c r="I21" s="357"/>
      <c r="J21" s="357"/>
      <c r="K21" s="357"/>
      <c r="L21" s="357"/>
      <c r="M21" s="357"/>
      <c r="N21" s="357"/>
      <c r="O21" s="357"/>
      <c r="P21" s="357"/>
      <c r="Q21" s="357"/>
      <c r="R21" s="308"/>
      <c r="S21" s="311"/>
      <c r="T21" s="277"/>
      <c r="U21" s="267"/>
      <c r="V21" s="267"/>
      <c r="W21" s="267"/>
      <c r="X21" s="267"/>
      <c r="Y21" s="278"/>
      <c r="Z21" s="322"/>
      <c r="AA21" s="322"/>
      <c r="AB21" s="322"/>
      <c r="AC21" s="322"/>
      <c r="AD21" s="322"/>
      <c r="AE21" s="322"/>
      <c r="AF21" s="322"/>
      <c r="AG21" s="326"/>
      <c r="AH21" s="127"/>
      <c r="AI21" s="62"/>
      <c r="AJ21" s="62"/>
      <c r="AL21" s="354"/>
      <c r="AM21" s="354"/>
      <c r="AN21" s="354"/>
      <c r="AO21" s="354"/>
      <c r="AP21" s="358"/>
      <c r="AQ21" s="359"/>
      <c r="AR21" s="359"/>
      <c r="AS21" s="359"/>
      <c r="AT21" s="359"/>
      <c r="AU21" s="359"/>
      <c r="AV21" s="359"/>
      <c r="AW21" s="359"/>
      <c r="AX21" s="359"/>
      <c r="AY21" s="359"/>
      <c r="AZ21" s="359"/>
      <c r="BA21" s="359"/>
      <c r="BB21" s="329"/>
      <c r="BC21" s="339"/>
      <c r="BD21" s="253"/>
      <c r="BE21" s="253"/>
      <c r="BF21" s="253"/>
      <c r="BG21" s="253"/>
      <c r="BH21" s="253"/>
      <c r="BI21" s="253"/>
      <c r="BJ21" s="321"/>
      <c r="BK21" s="322"/>
      <c r="BL21" s="322"/>
      <c r="BM21" s="322"/>
      <c r="BN21" s="322"/>
      <c r="BO21" s="322"/>
      <c r="BP21" s="322"/>
      <c r="BQ21" s="326"/>
      <c r="BR21" s="127"/>
    </row>
    <row r="22" spans="1:72" s="61" customFormat="1" ht="11.45" customHeight="1" thickBot="1">
      <c r="A22" s="93"/>
      <c r="B22" s="286" t="s">
        <v>160</v>
      </c>
      <c r="C22" s="287"/>
      <c r="D22" s="287"/>
      <c r="E22" s="303"/>
      <c r="F22" s="350" t="str">
        <f>IF('so-data'!$E$18="","",'so-data'!$E$18)&amp;"　"&amp;IF('so-data'!$E$19="","",'so-data'!$E$19)</f>
        <v>代表取締役　総括　太郎</v>
      </c>
      <c r="G22" s="351"/>
      <c r="H22" s="351"/>
      <c r="I22" s="351"/>
      <c r="J22" s="351"/>
      <c r="K22" s="351"/>
      <c r="L22" s="351"/>
      <c r="M22" s="351"/>
      <c r="N22" s="351"/>
      <c r="O22" s="351"/>
      <c r="P22" s="351"/>
      <c r="Q22" s="351"/>
      <c r="R22" s="308"/>
      <c r="S22" s="332"/>
      <c r="T22" s="333"/>
      <c r="U22" s="334"/>
      <c r="V22" s="334"/>
      <c r="W22" s="334"/>
      <c r="X22" s="334"/>
      <c r="Y22" s="335"/>
      <c r="Z22" s="337"/>
      <c r="AA22" s="337"/>
      <c r="AB22" s="337"/>
      <c r="AC22" s="337"/>
      <c r="AD22" s="337"/>
      <c r="AE22" s="337"/>
      <c r="AF22" s="337"/>
      <c r="AG22" s="346"/>
      <c r="AH22" s="127"/>
      <c r="AI22" s="62"/>
      <c r="AJ22" s="62"/>
      <c r="AL22" s="253" t="s">
        <v>160</v>
      </c>
      <c r="AM22" s="253"/>
      <c r="AN22" s="253"/>
      <c r="AO22" s="253"/>
      <c r="AP22" s="350" t="str">
        <f>IF('so-data'!$E$18="","",'so-data'!$E$18)&amp;"　"&amp;IF('so-data'!$E$19="","",'so-data'!$E$19)</f>
        <v>代表取締役　総括　太郎</v>
      </c>
      <c r="AQ22" s="351"/>
      <c r="AR22" s="351"/>
      <c r="AS22" s="351"/>
      <c r="AT22" s="351"/>
      <c r="AU22" s="351"/>
      <c r="AV22" s="351"/>
      <c r="AW22" s="351"/>
      <c r="AX22" s="351"/>
      <c r="AY22" s="351"/>
      <c r="AZ22" s="351"/>
      <c r="BA22" s="351"/>
      <c r="BB22" s="329"/>
      <c r="BC22" s="347"/>
      <c r="BD22" s="348"/>
      <c r="BE22" s="348"/>
      <c r="BF22" s="348"/>
      <c r="BG22" s="348"/>
      <c r="BH22" s="348"/>
      <c r="BI22" s="348"/>
      <c r="BJ22" s="349"/>
      <c r="BK22" s="337"/>
      <c r="BL22" s="337"/>
      <c r="BM22" s="337"/>
      <c r="BN22" s="337"/>
      <c r="BO22" s="337"/>
      <c r="BP22" s="337"/>
      <c r="BQ22" s="346"/>
      <c r="BR22" s="154"/>
    </row>
    <row r="23" spans="1:72" s="61" customFormat="1" ht="12" thickTop="1">
      <c r="A23" s="93"/>
      <c r="B23" s="277"/>
      <c r="C23" s="267"/>
      <c r="D23" s="267"/>
      <c r="E23" s="278"/>
      <c r="F23" s="282"/>
      <c r="G23" s="279"/>
      <c r="H23" s="279"/>
      <c r="I23" s="279"/>
      <c r="J23" s="279"/>
      <c r="K23" s="279"/>
      <c r="L23" s="279"/>
      <c r="M23" s="279"/>
      <c r="N23" s="279"/>
      <c r="O23" s="279"/>
      <c r="P23" s="279"/>
      <c r="Q23" s="279"/>
      <c r="R23" s="308"/>
      <c r="S23" s="311">
        <v>4</v>
      </c>
      <c r="T23" s="267" t="s">
        <v>127</v>
      </c>
      <c r="U23" s="267"/>
      <c r="V23" s="267"/>
      <c r="W23" s="267"/>
      <c r="X23" s="267"/>
      <c r="Y23" s="267"/>
      <c r="Z23" s="321">
        <f>IF('so-data'!$AD$39=0,"",'so-data'!$AD$39)</f>
        <v>31</v>
      </c>
      <c r="AA23" s="322"/>
      <c r="AB23" s="322"/>
      <c r="AC23" s="322"/>
      <c r="AD23" s="322"/>
      <c r="AE23" s="322"/>
      <c r="AF23" s="322"/>
      <c r="AG23" s="326" t="s">
        <v>124</v>
      </c>
      <c r="AH23" s="127"/>
      <c r="AI23" s="62"/>
      <c r="AJ23" s="62"/>
      <c r="AL23" s="253"/>
      <c r="AM23" s="253"/>
      <c r="AN23" s="253"/>
      <c r="AO23" s="253"/>
      <c r="AP23" s="282"/>
      <c r="AQ23" s="279"/>
      <c r="AR23" s="279"/>
      <c r="AS23" s="279"/>
      <c r="AT23" s="279"/>
      <c r="AU23" s="279"/>
      <c r="AV23" s="279"/>
      <c r="AW23" s="279"/>
      <c r="AX23" s="279"/>
      <c r="AY23" s="279"/>
      <c r="AZ23" s="279"/>
      <c r="BA23" s="279"/>
      <c r="BB23" s="329"/>
      <c r="BC23" s="312">
        <v>4</v>
      </c>
      <c r="BD23" s="281" t="s">
        <v>127</v>
      </c>
      <c r="BE23" s="281"/>
      <c r="BF23" s="281"/>
      <c r="BG23" s="281"/>
      <c r="BH23" s="281"/>
      <c r="BI23" s="281"/>
      <c r="BJ23" s="321">
        <f>IF('so-data'!$AE$39=0,"",'so-data'!$AE$39)</f>
        <v>22</v>
      </c>
      <c r="BK23" s="322"/>
      <c r="BL23" s="322"/>
      <c r="BM23" s="322"/>
      <c r="BN23" s="322"/>
      <c r="BO23" s="322"/>
      <c r="BP23" s="322"/>
      <c r="BQ23" s="326" t="s">
        <v>124</v>
      </c>
      <c r="BR23" s="127"/>
    </row>
    <row r="24" spans="1:72" s="61" customFormat="1">
      <c r="A24" s="93"/>
      <c r="B24" s="316"/>
      <c r="C24" s="317"/>
      <c r="D24" s="317"/>
      <c r="E24" s="318"/>
      <c r="F24" s="284"/>
      <c r="G24" s="285"/>
      <c r="H24" s="285"/>
      <c r="I24" s="285"/>
      <c r="J24" s="285"/>
      <c r="K24" s="285"/>
      <c r="L24" s="285"/>
      <c r="M24" s="285"/>
      <c r="N24" s="285"/>
      <c r="O24" s="285"/>
      <c r="P24" s="285"/>
      <c r="Q24" s="285"/>
      <c r="R24" s="308"/>
      <c r="S24" s="311"/>
      <c r="T24" s="267"/>
      <c r="U24" s="267"/>
      <c r="V24" s="267"/>
      <c r="W24" s="267"/>
      <c r="X24" s="267"/>
      <c r="Y24" s="267"/>
      <c r="Z24" s="321"/>
      <c r="AA24" s="322"/>
      <c r="AB24" s="322"/>
      <c r="AC24" s="322"/>
      <c r="AD24" s="322"/>
      <c r="AE24" s="322"/>
      <c r="AF24" s="322"/>
      <c r="AG24" s="326"/>
      <c r="AH24" s="127"/>
      <c r="AI24" s="62"/>
      <c r="AJ24" s="62"/>
      <c r="AL24" s="253"/>
      <c r="AM24" s="253"/>
      <c r="AN24" s="253"/>
      <c r="AO24" s="253"/>
      <c r="AP24" s="284"/>
      <c r="AQ24" s="285"/>
      <c r="AR24" s="285"/>
      <c r="AS24" s="285"/>
      <c r="AT24" s="285"/>
      <c r="AU24" s="285"/>
      <c r="AV24" s="285"/>
      <c r="AW24" s="285"/>
      <c r="AX24" s="285"/>
      <c r="AY24" s="285"/>
      <c r="AZ24" s="285"/>
      <c r="BA24" s="285"/>
      <c r="BB24" s="329"/>
      <c r="BC24" s="339"/>
      <c r="BD24" s="253"/>
      <c r="BE24" s="253"/>
      <c r="BF24" s="253"/>
      <c r="BG24" s="253"/>
      <c r="BH24" s="253"/>
      <c r="BI24" s="253"/>
      <c r="BJ24" s="321"/>
      <c r="BK24" s="322"/>
      <c r="BL24" s="322"/>
      <c r="BM24" s="322"/>
      <c r="BN24" s="322"/>
      <c r="BO24" s="322"/>
      <c r="BP24" s="322"/>
      <c r="BQ24" s="326"/>
      <c r="BR24" s="127"/>
    </row>
    <row r="25" spans="1:72" s="61" customFormat="1" ht="11.45" customHeight="1" thickBot="1">
      <c r="A25" s="93"/>
      <c r="B25" s="286" t="s">
        <v>161</v>
      </c>
      <c r="C25" s="287"/>
      <c r="D25" s="287"/>
      <c r="E25" s="303"/>
      <c r="F25" s="351" t="str">
        <f>IF('so-data'!$E$20="","",'so-data'!$E$20)</f>
        <v>経理部経理課電算係</v>
      </c>
      <c r="G25" s="351"/>
      <c r="H25" s="351"/>
      <c r="I25" s="351"/>
      <c r="J25" s="351"/>
      <c r="K25" s="351"/>
      <c r="L25" s="351"/>
      <c r="M25" s="351"/>
      <c r="N25" s="351"/>
      <c r="O25" s="351"/>
      <c r="P25" s="351"/>
      <c r="Q25" s="351"/>
      <c r="R25" s="309"/>
      <c r="S25" s="352"/>
      <c r="T25" s="371"/>
      <c r="U25" s="371"/>
      <c r="V25" s="371"/>
      <c r="W25" s="371"/>
      <c r="X25" s="371"/>
      <c r="Y25" s="371"/>
      <c r="Z25" s="372"/>
      <c r="AA25" s="373"/>
      <c r="AB25" s="373"/>
      <c r="AC25" s="373"/>
      <c r="AD25" s="373"/>
      <c r="AE25" s="373"/>
      <c r="AF25" s="373"/>
      <c r="AG25" s="363"/>
      <c r="AH25" s="127"/>
      <c r="AI25" s="62"/>
      <c r="AJ25" s="62"/>
      <c r="AL25" s="253" t="s">
        <v>161</v>
      </c>
      <c r="AM25" s="253"/>
      <c r="AN25" s="253"/>
      <c r="AO25" s="253"/>
      <c r="AP25" s="350" t="str">
        <f>IF('so-data'!$E$20="","",'so-data'!$E$20)</f>
        <v>経理部経理課電算係</v>
      </c>
      <c r="AQ25" s="351"/>
      <c r="AR25" s="351"/>
      <c r="AS25" s="351"/>
      <c r="AT25" s="351"/>
      <c r="AU25" s="351"/>
      <c r="AV25" s="351"/>
      <c r="AW25" s="351"/>
      <c r="AX25" s="351"/>
      <c r="AY25" s="351"/>
      <c r="AZ25" s="351"/>
      <c r="BA25" s="351"/>
      <c r="BB25" s="330"/>
      <c r="BC25" s="374"/>
      <c r="BD25" s="375"/>
      <c r="BE25" s="375"/>
      <c r="BF25" s="375"/>
      <c r="BG25" s="375"/>
      <c r="BH25" s="375"/>
      <c r="BI25" s="375"/>
      <c r="BJ25" s="372"/>
      <c r="BK25" s="373"/>
      <c r="BL25" s="373"/>
      <c r="BM25" s="373"/>
      <c r="BN25" s="373"/>
      <c r="BO25" s="373"/>
      <c r="BP25" s="373"/>
      <c r="BQ25" s="363"/>
      <c r="BR25" s="127"/>
    </row>
    <row r="26" spans="1:72" s="61" customFormat="1">
      <c r="A26" s="93"/>
      <c r="B26" s="277"/>
      <c r="C26" s="267"/>
      <c r="D26" s="267"/>
      <c r="E26" s="278"/>
      <c r="F26" s="279"/>
      <c r="G26" s="279"/>
      <c r="H26" s="279"/>
      <c r="I26" s="279"/>
      <c r="J26" s="279"/>
      <c r="K26" s="279"/>
      <c r="L26" s="279"/>
      <c r="M26" s="279"/>
      <c r="N26" s="279"/>
      <c r="O26" s="279"/>
      <c r="P26" s="279"/>
      <c r="Q26" s="283"/>
      <c r="R26" s="277" t="s">
        <v>130</v>
      </c>
      <c r="S26" s="267"/>
      <c r="T26" s="267"/>
      <c r="U26" s="267"/>
      <c r="V26" s="267"/>
      <c r="W26" s="267"/>
      <c r="X26" s="267"/>
      <c r="Y26" s="278"/>
      <c r="Z26" s="364" t="str">
        <f>IF('so-data'!$E$27="","",'so-data'!$E$27)</f>
        <v>東京</v>
      </c>
      <c r="AA26" s="365"/>
      <c r="AB26" s="365"/>
      <c r="AC26" s="365"/>
      <c r="AD26" s="365"/>
      <c r="AE26" s="245" t="s">
        <v>37</v>
      </c>
      <c r="AF26" s="245"/>
      <c r="AG26" s="368"/>
      <c r="AH26" s="127"/>
      <c r="AI26" s="62"/>
      <c r="AJ26" s="62"/>
      <c r="AL26" s="253"/>
      <c r="AM26" s="253"/>
      <c r="AN26" s="253"/>
      <c r="AO26" s="253"/>
      <c r="AP26" s="282"/>
      <c r="AQ26" s="279"/>
      <c r="AR26" s="279"/>
      <c r="AS26" s="279"/>
      <c r="AT26" s="279"/>
      <c r="AU26" s="279"/>
      <c r="AV26" s="279"/>
      <c r="AW26" s="279"/>
      <c r="AX26" s="279"/>
      <c r="AY26" s="279"/>
      <c r="AZ26" s="279"/>
      <c r="BA26" s="283"/>
      <c r="BB26" s="281" t="s">
        <v>130</v>
      </c>
      <c r="BC26" s="281"/>
      <c r="BD26" s="281"/>
      <c r="BE26" s="281"/>
      <c r="BF26" s="281"/>
      <c r="BG26" s="281"/>
      <c r="BH26" s="281"/>
      <c r="BI26" s="281"/>
      <c r="BJ26" s="365" t="str">
        <f>IF('so-data'!$E$27="","",'so-data'!$E$27)</f>
        <v>東京</v>
      </c>
      <c r="BK26" s="365"/>
      <c r="BL26" s="365"/>
      <c r="BM26" s="365"/>
      <c r="BN26" s="365"/>
      <c r="BO26" s="245" t="s">
        <v>37</v>
      </c>
      <c r="BP26" s="245"/>
      <c r="BQ26" s="376"/>
      <c r="BR26" s="127"/>
    </row>
    <row r="27" spans="1:72" s="61" customFormat="1">
      <c r="A27" s="93"/>
      <c r="B27" s="277"/>
      <c r="C27" s="267"/>
      <c r="D27" s="267"/>
      <c r="E27" s="278"/>
      <c r="F27" s="377" t="s">
        <v>123</v>
      </c>
      <c r="G27" s="377"/>
      <c r="H27" s="378" t="str">
        <f>IF('so-data'!$E$21="","",'so-data'!$E$21)</f>
        <v>支払　三郎</v>
      </c>
      <c r="I27" s="378"/>
      <c r="J27" s="378"/>
      <c r="K27" s="378"/>
      <c r="L27" s="378"/>
      <c r="M27" s="378"/>
      <c r="N27" s="378"/>
      <c r="O27" s="378"/>
      <c r="P27" s="378"/>
      <c r="Q27" s="379"/>
      <c r="R27" s="316"/>
      <c r="S27" s="317"/>
      <c r="T27" s="317"/>
      <c r="U27" s="317"/>
      <c r="V27" s="317"/>
      <c r="W27" s="317"/>
      <c r="X27" s="317"/>
      <c r="Y27" s="318"/>
      <c r="Z27" s="366"/>
      <c r="AA27" s="367"/>
      <c r="AB27" s="367"/>
      <c r="AC27" s="367"/>
      <c r="AD27" s="367"/>
      <c r="AE27" s="369"/>
      <c r="AF27" s="369"/>
      <c r="AG27" s="370"/>
      <c r="AH27" s="127"/>
      <c r="AI27" s="62"/>
      <c r="AJ27" s="62"/>
      <c r="AL27" s="253"/>
      <c r="AM27" s="253"/>
      <c r="AN27" s="253"/>
      <c r="AO27" s="253"/>
      <c r="AP27" s="380" t="s">
        <v>123</v>
      </c>
      <c r="AQ27" s="377"/>
      <c r="AR27" s="378" t="str">
        <f>IF('so-data'!$E$21="","",'so-data'!$E$21)</f>
        <v>支払　三郎</v>
      </c>
      <c r="AS27" s="378"/>
      <c r="AT27" s="378"/>
      <c r="AU27" s="378"/>
      <c r="AV27" s="378"/>
      <c r="AW27" s="378"/>
      <c r="AX27" s="378"/>
      <c r="AY27" s="378"/>
      <c r="AZ27" s="378"/>
      <c r="BA27" s="379"/>
      <c r="BB27" s="253"/>
      <c r="BC27" s="253"/>
      <c r="BD27" s="253"/>
      <c r="BE27" s="253"/>
      <c r="BF27" s="253"/>
      <c r="BG27" s="253"/>
      <c r="BH27" s="253"/>
      <c r="BI27" s="253"/>
      <c r="BJ27" s="365"/>
      <c r="BK27" s="365"/>
      <c r="BL27" s="365"/>
      <c r="BM27" s="365"/>
      <c r="BN27" s="365"/>
      <c r="BO27" s="245"/>
      <c r="BP27" s="245"/>
      <c r="BQ27" s="376"/>
      <c r="BR27" s="127"/>
    </row>
    <row r="28" spans="1:72" s="61" customFormat="1">
      <c r="A28" s="93"/>
      <c r="B28" s="277"/>
      <c r="C28" s="267"/>
      <c r="D28" s="267"/>
      <c r="E28" s="278"/>
      <c r="F28" s="377"/>
      <c r="G28" s="377"/>
      <c r="H28" s="378"/>
      <c r="I28" s="378"/>
      <c r="J28" s="378"/>
      <c r="K28" s="378"/>
      <c r="L28" s="378"/>
      <c r="M28" s="378"/>
      <c r="N28" s="378"/>
      <c r="O28" s="378"/>
      <c r="P28" s="378"/>
      <c r="Q28" s="379"/>
      <c r="R28" s="381" t="s">
        <v>131</v>
      </c>
      <c r="S28" s="382"/>
      <c r="T28" s="382"/>
      <c r="U28" s="382"/>
      <c r="V28" s="382"/>
      <c r="W28" s="382"/>
      <c r="X28" s="382"/>
      <c r="Y28" s="383"/>
      <c r="Z28" s="387" t="str">
        <f>IF('so-data'!$E$28="","",'so-data'!$E$28)</f>
        <v>20日〆25日払</v>
      </c>
      <c r="AA28" s="388"/>
      <c r="AB28" s="388"/>
      <c r="AC28" s="388"/>
      <c r="AD28" s="388"/>
      <c r="AE28" s="388"/>
      <c r="AF28" s="388"/>
      <c r="AG28" s="389"/>
      <c r="AH28" s="127"/>
      <c r="AI28" s="62"/>
      <c r="AJ28" s="62"/>
      <c r="AL28" s="253"/>
      <c r="AM28" s="253"/>
      <c r="AN28" s="253"/>
      <c r="AO28" s="253"/>
      <c r="AP28" s="380"/>
      <c r="AQ28" s="377"/>
      <c r="AR28" s="378"/>
      <c r="AS28" s="378"/>
      <c r="AT28" s="378"/>
      <c r="AU28" s="378"/>
      <c r="AV28" s="378"/>
      <c r="AW28" s="378"/>
      <c r="AX28" s="378"/>
      <c r="AY28" s="378"/>
      <c r="AZ28" s="378"/>
      <c r="BA28" s="379"/>
      <c r="BB28" s="393" t="s">
        <v>131</v>
      </c>
      <c r="BC28" s="393"/>
      <c r="BD28" s="393"/>
      <c r="BE28" s="393"/>
      <c r="BF28" s="393"/>
      <c r="BG28" s="393"/>
      <c r="BH28" s="393"/>
      <c r="BI28" s="393"/>
      <c r="BJ28" s="394" t="str">
        <f>IF('so-data'!$E$28="","",'so-data'!$E$28)</f>
        <v>20日〆25日払</v>
      </c>
      <c r="BK28" s="394"/>
      <c r="BL28" s="394"/>
      <c r="BM28" s="394"/>
      <c r="BN28" s="394"/>
      <c r="BO28" s="394"/>
      <c r="BP28" s="394"/>
      <c r="BQ28" s="394"/>
      <c r="BR28" s="127"/>
    </row>
    <row r="29" spans="1:72" s="61" customFormat="1">
      <c r="A29" s="93"/>
      <c r="B29" s="316"/>
      <c r="C29" s="317"/>
      <c r="D29" s="317"/>
      <c r="E29" s="318"/>
      <c r="F29" s="395" t="s">
        <v>121</v>
      </c>
      <c r="G29" s="395"/>
      <c r="H29" s="396" t="str">
        <f>IF('so-data'!$E$22="","",'so-data'!$E$22)</f>
        <v>０３－１２３４－５６７８</v>
      </c>
      <c r="I29" s="396"/>
      <c r="J29" s="396"/>
      <c r="K29" s="396"/>
      <c r="L29" s="396"/>
      <c r="M29" s="131" t="s">
        <v>122</v>
      </c>
      <c r="N29" s="132"/>
      <c r="O29" s="133"/>
      <c r="P29" s="133"/>
      <c r="Q29" s="134"/>
      <c r="R29" s="384"/>
      <c r="S29" s="385"/>
      <c r="T29" s="385"/>
      <c r="U29" s="385"/>
      <c r="V29" s="385"/>
      <c r="W29" s="385"/>
      <c r="X29" s="385"/>
      <c r="Y29" s="386"/>
      <c r="Z29" s="390"/>
      <c r="AA29" s="391"/>
      <c r="AB29" s="391"/>
      <c r="AC29" s="391"/>
      <c r="AD29" s="391"/>
      <c r="AE29" s="391"/>
      <c r="AF29" s="391"/>
      <c r="AG29" s="392"/>
      <c r="AH29" s="127"/>
      <c r="AI29" s="62"/>
      <c r="AJ29" s="62"/>
      <c r="AL29" s="253"/>
      <c r="AM29" s="253"/>
      <c r="AN29" s="253"/>
      <c r="AO29" s="253"/>
      <c r="AP29" s="397" t="s">
        <v>121</v>
      </c>
      <c r="AQ29" s="395"/>
      <c r="AR29" s="396" t="str">
        <f>IF('so-data'!$E$22="","",'so-data'!$E$22)</f>
        <v>０３－１２３４－５６７８</v>
      </c>
      <c r="AS29" s="396"/>
      <c r="AT29" s="396"/>
      <c r="AU29" s="396"/>
      <c r="AV29" s="396"/>
      <c r="AW29" s="131" t="s">
        <v>122</v>
      </c>
      <c r="AX29" s="132"/>
      <c r="AY29" s="133"/>
      <c r="AZ29" s="133"/>
      <c r="BA29" s="134"/>
      <c r="BB29" s="393"/>
      <c r="BC29" s="393"/>
      <c r="BD29" s="393"/>
      <c r="BE29" s="393"/>
      <c r="BF29" s="393"/>
      <c r="BG29" s="393"/>
      <c r="BH29" s="393"/>
      <c r="BI29" s="393"/>
      <c r="BJ29" s="394"/>
      <c r="BK29" s="394"/>
      <c r="BL29" s="394"/>
      <c r="BM29" s="394"/>
      <c r="BN29" s="394"/>
      <c r="BO29" s="394"/>
      <c r="BP29" s="394"/>
      <c r="BQ29" s="394"/>
      <c r="BR29" s="127"/>
    </row>
    <row r="30" spans="1:72" s="61" customFormat="1" ht="12" customHeight="1">
      <c r="A30" s="93"/>
      <c r="B30" s="286" t="s">
        <v>120</v>
      </c>
      <c r="C30" s="287"/>
      <c r="D30" s="287"/>
      <c r="E30" s="303"/>
      <c r="F30" s="398" t="s">
        <v>123</v>
      </c>
      <c r="G30" s="398"/>
      <c r="H30" s="399" t="str">
        <f>IF('so-data'!$E$23="","",'so-data'!$E$23)</f>
        <v>お助け会計事務所</v>
      </c>
      <c r="I30" s="399"/>
      <c r="J30" s="399"/>
      <c r="K30" s="399"/>
      <c r="L30" s="399"/>
      <c r="M30" s="399"/>
      <c r="N30" s="399"/>
      <c r="O30" s="399"/>
      <c r="P30" s="399"/>
      <c r="Q30" s="400"/>
      <c r="R30" s="401" t="s">
        <v>129</v>
      </c>
      <c r="S30" s="402"/>
      <c r="T30" s="402"/>
      <c r="U30" s="402"/>
      <c r="V30" s="402"/>
      <c r="W30" s="402"/>
      <c r="X30" s="402"/>
      <c r="Y30" s="403"/>
      <c r="Z30" s="135"/>
      <c r="AA30" s="407" t="s">
        <v>128</v>
      </c>
      <c r="AB30" s="407"/>
      <c r="AC30" s="407"/>
      <c r="AD30" s="407" t="s">
        <v>105</v>
      </c>
      <c r="AE30" s="409" t="s">
        <v>104</v>
      </c>
      <c r="AF30" s="409"/>
      <c r="AG30" s="410"/>
      <c r="AH30" s="127"/>
      <c r="AI30" s="62"/>
      <c r="AJ30" s="62"/>
      <c r="AL30" s="253" t="s">
        <v>120</v>
      </c>
      <c r="AM30" s="253"/>
      <c r="AN30" s="253"/>
      <c r="AO30" s="253"/>
      <c r="AP30" s="418" t="s">
        <v>123</v>
      </c>
      <c r="AQ30" s="398"/>
      <c r="AR30" s="399" t="str">
        <f>IF('so-data'!$E$23="","",'so-data'!$E$23)</f>
        <v>お助け会計事務所</v>
      </c>
      <c r="AS30" s="399"/>
      <c r="AT30" s="399"/>
      <c r="AU30" s="399"/>
      <c r="AV30" s="399"/>
      <c r="AW30" s="399"/>
      <c r="AX30" s="399"/>
      <c r="AY30" s="399"/>
      <c r="AZ30" s="399"/>
      <c r="BA30" s="400"/>
      <c r="BB30" s="354" t="s">
        <v>129</v>
      </c>
      <c r="BC30" s="354"/>
      <c r="BD30" s="354"/>
      <c r="BE30" s="354"/>
      <c r="BF30" s="354"/>
      <c r="BG30" s="354"/>
      <c r="BH30" s="354"/>
      <c r="BI30" s="354"/>
      <c r="BJ30" s="135"/>
      <c r="BK30" s="407" t="s">
        <v>128</v>
      </c>
      <c r="BL30" s="407"/>
      <c r="BM30" s="407"/>
      <c r="BN30" s="407" t="s">
        <v>105</v>
      </c>
      <c r="BO30" s="409" t="s">
        <v>104</v>
      </c>
      <c r="BP30" s="409"/>
      <c r="BQ30" s="410"/>
      <c r="BR30" s="127"/>
    </row>
    <row r="31" spans="1:72" s="61" customFormat="1">
      <c r="A31" s="93"/>
      <c r="B31" s="316"/>
      <c r="C31" s="317"/>
      <c r="D31" s="317"/>
      <c r="E31" s="318"/>
      <c r="F31" s="395" t="s">
        <v>121</v>
      </c>
      <c r="G31" s="395"/>
      <c r="H31" s="396" t="str">
        <f>IF('so-data'!$E$24="","",'so-data'!$E$24)</f>
        <v>０３－１１１１－２２２２</v>
      </c>
      <c r="I31" s="396"/>
      <c r="J31" s="396"/>
      <c r="K31" s="396"/>
      <c r="L31" s="396"/>
      <c r="M31" s="131" t="s">
        <v>122</v>
      </c>
      <c r="N31" s="132"/>
      <c r="O31" s="133"/>
      <c r="P31" s="133"/>
      <c r="Q31" s="134"/>
      <c r="R31" s="404"/>
      <c r="S31" s="405"/>
      <c r="T31" s="405"/>
      <c r="U31" s="405"/>
      <c r="V31" s="405"/>
      <c r="W31" s="405"/>
      <c r="X31" s="405"/>
      <c r="Y31" s="406"/>
      <c r="Z31" s="123"/>
      <c r="AA31" s="408"/>
      <c r="AB31" s="408"/>
      <c r="AC31" s="408"/>
      <c r="AD31" s="408"/>
      <c r="AE31" s="411"/>
      <c r="AF31" s="411"/>
      <c r="AG31" s="412"/>
      <c r="AH31" s="127"/>
      <c r="AI31" s="62"/>
      <c r="AJ31" s="62"/>
      <c r="AL31" s="253"/>
      <c r="AM31" s="253"/>
      <c r="AN31" s="253"/>
      <c r="AO31" s="253"/>
      <c r="AP31" s="397" t="s">
        <v>121</v>
      </c>
      <c r="AQ31" s="395"/>
      <c r="AR31" s="396" t="str">
        <f>IF('so-data'!$E$24="","",'so-data'!$E$24)</f>
        <v>０３－１１１１－２２２２</v>
      </c>
      <c r="AS31" s="396"/>
      <c r="AT31" s="396"/>
      <c r="AU31" s="396"/>
      <c r="AV31" s="396"/>
      <c r="AW31" s="131" t="s">
        <v>122</v>
      </c>
      <c r="AX31" s="132"/>
      <c r="AY31" s="133"/>
      <c r="AZ31" s="133"/>
      <c r="BA31" s="134"/>
      <c r="BB31" s="354"/>
      <c r="BC31" s="354"/>
      <c r="BD31" s="354"/>
      <c r="BE31" s="354"/>
      <c r="BF31" s="354"/>
      <c r="BG31" s="354"/>
      <c r="BH31" s="354"/>
      <c r="BI31" s="354"/>
      <c r="BJ31" s="123"/>
      <c r="BK31" s="408"/>
      <c r="BL31" s="408"/>
      <c r="BM31" s="408"/>
      <c r="BN31" s="408"/>
      <c r="BO31" s="411"/>
      <c r="BP31" s="411"/>
      <c r="BQ31" s="412"/>
      <c r="BR31" s="127"/>
    </row>
    <row r="32" spans="1:72" s="2" customFormat="1" ht="10.5">
      <c r="A32" s="91"/>
      <c r="B32" s="111"/>
      <c r="C32" s="111"/>
      <c r="D32" s="111"/>
      <c r="E32" s="111"/>
      <c r="F32" s="112"/>
      <c r="G32" s="112"/>
      <c r="H32" s="90"/>
      <c r="I32" s="90"/>
      <c r="J32" s="90"/>
      <c r="K32" s="90"/>
      <c r="L32" s="90"/>
      <c r="M32" s="112"/>
      <c r="N32" s="89"/>
      <c r="R32" s="113"/>
      <c r="S32" s="113"/>
      <c r="T32" s="113"/>
      <c r="U32" s="113"/>
      <c r="V32" s="113"/>
      <c r="W32" s="113"/>
      <c r="X32" s="113"/>
      <c r="Y32" s="113"/>
      <c r="AA32" s="114"/>
      <c r="AB32" s="114"/>
      <c r="AC32" s="114"/>
      <c r="AD32" s="114"/>
      <c r="AE32" s="112"/>
      <c r="AF32" s="112"/>
      <c r="AG32" s="112"/>
      <c r="AH32" s="129"/>
      <c r="AI32" s="86"/>
      <c r="AJ32" s="86"/>
      <c r="AL32" s="111"/>
      <c r="AM32" s="111"/>
      <c r="AN32" s="111"/>
      <c r="AO32" s="111"/>
      <c r="AP32" s="112"/>
      <c r="AQ32" s="112"/>
      <c r="AR32" s="90"/>
      <c r="AS32" s="90"/>
      <c r="AT32" s="90"/>
      <c r="AU32" s="90"/>
      <c r="AV32" s="90"/>
      <c r="AW32" s="112"/>
      <c r="AX32" s="89"/>
      <c r="BB32" s="113"/>
      <c r="BC32" s="113"/>
      <c r="BD32" s="113"/>
      <c r="BE32" s="113"/>
      <c r="BF32" s="113"/>
      <c r="BG32" s="113"/>
      <c r="BH32" s="113"/>
      <c r="BI32" s="113"/>
      <c r="BK32" s="114"/>
      <c r="BL32" s="114"/>
      <c r="BM32" s="114"/>
      <c r="BN32" s="114"/>
      <c r="BO32" s="112"/>
      <c r="BP32" s="112"/>
      <c r="BQ32" s="112"/>
      <c r="BR32" s="129"/>
    </row>
    <row r="33" spans="1:70" s="61" customFormat="1" ht="14.25">
      <c r="A33" s="93"/>
      <c r="B33" s="115" t="s">
        <v>143</v>
      </c>
      <c r="C33" s="111"/>
      <c r="D33" s="111"/>
      <c r="E33" s="111"/>
      <c r="F33" s="112"/>
      <c r="G33" s="112"/>
      <c r="H33" s="94"/>
      <c r="I33" s="94"/>
      <c r="J33" s="94"/>
      <c r="K33" s="94"/>
      <c r="L33" s="94"/>
      <c r="M33" s="112"/>
      <c r="N33" s="89"/>
      <c r="R33" s="113"/>
      <c r="S33" s="113"/>
      <c r="T33" s="113"/>
      <c r="U33" s="113"/>
      <c r="V33" s="113"/>
      <c r="W33" s="113"/>
      <c r="X33" s="113"/>
      <c r="Y33" s="113"/>
      <c r="Z33" s="1"/>
      <c r="AA33" s="76"/>
      <c r="AB33" s="76"/>
      <c r="AC33" s="76"/>
      <c r="AD33" s="76"/>
      <c r="AE33" s="116"/>
      <c r="AF33" s="116"/>
      <c r="AG33" s="116"/>
      <c r="AH33" s="127"/>
      <c r="AI33" s="62"/>
      <c r="AJ33" s="62"/>
      <c r="AK33" s="93"/>
      <c r="AL33" s="115" t="s">
        <v>143</v>
      </c>
      <c r="AM33" s="111"/>
      <c r="AN33" s="111"/>
      <c r="AO33" s="111"/>
      <c r="AP33" s="112"/>
      <c r="AQ33" s="112"/>
      <c r="AR33" s="94"/>
      <c r="AS33" s="94"/>
      <c r="AT33" s="94"/>
      <c r="AU33" s="94"/>
      <c r="AV33" s="94"/>
      <c r="AW33" s="112"/>
      <c r="AX33" s="89"/>
      <c r="BB33" s="113"/>
      <c r="BC33" s="113"/>
      <c r="BD33" s="113"/>
      <c r="BE33" s="113"/>
      <c r="BF33" s="113"/>
      <c r="BG33" s="113"/>
      <c r="BH33" s="113"/>
      <c r="BI33" s="113"/>
      <c r="BJ33" s="1"/>
      <c r="BK33" s="76"/>
      <c r="BL33" s="76"/>
      <c r="BM33" s="76"/>
      <c r="BN33" s="76"/>
      <c r="BO33" s="116"/>
      <c r="BP33" s="116"/>
      <c r="BQ33" s="116"/>
      <c r="BR33" s="127"/>
    </row>
    <row r="34" spans="1:70" s="61" customFormat="1" ht="19.899999999999999" customHeight="1" thickBot="1">
      <c r="A34" s="69"/>
      <c r="B34" s="413" t="s">
        <v>146</v>
      </c>
      <c r="C34" s="414"/>
      <c r="D34" s="414"/>
      <c r="E34" s="414"/>
      <c r="F34" s="414"/>
      <c r="G34" s="414"/>
      <c r="H34" s="414"/>
      <c r="I34" s="414"/>
      <c r="J34" s="414"/>
      <c r="K34" s="414"/>
      <c r="L34" s="414"/>
      <c r="M34" s="414"/>
      <c r="N34" s="414"/>
      <c r="O34" s="414"/>
      <c r="P34" s="414"/>
      <c r="Q34" s="414"/>
      <c r="R34" s="414"/>
      <c r="S34" s="414"/>
      <c r="T34" s="414"/>
      <c r="U34" s="414"/>
      <c r="V34" s="415"/>
      <c r="W34" s="415"/>
      <c r="X34" s="415"/>
      <c r="Y34" s="415"/>
      <c r="Z34" s="415"/>
      <c r="AA34" s="415"/>
      <c r="AB34" s="415"/>
      <c r="AC34" s="415"/>
      <c r="AD34" s="415"/>
      <c r="AE34" s="415"/>
      <c r="AF34" s="415"/>
      <c r="AG34" s="416"/>
      <c r="AH34" s="127"/>
      <c r="AI34" s="62"/>
      <c r="AJ34" s="62"/>
      <c r="AK34" s="69"/>
      <c r="AL34" s="417" t="s">
        <v>146</v>
      </c>
      <c r="AM34" s="415"/>
      <c r="AN34" s="415"/>
      <c r="AO34" s="415"/>
      <c r="AP34" s="415"/>
      <c r="AQ34" s="415"/>
      <c r="AR34" s="415"/>
      <c r="AS34" s="415"/>
      <c r="AT34" s="415"/>
      <c r="AU34" s="415"/>
      <c r="AV34" s="415"/>
      <c r="AW34" s="415"/>
      <c r="AX34" s="415"/>
      <c r="AY34" s="415"/>
      <c r="AZ34" s="415"/>
      <c r="BA34" s="415"/>
      <c r="BB34" s="415"/>
      <c r="BC34" s="415"/>
      <c r="BD34" s="415"/>
      <c r="BE34" s="415"/>
      <c r="BF34" s="415"/>
      <c r="BG34" s="415"/>
      <c r="BH34" s="415"/>
      <c r="BI34" s="415"/>
      <c r="BJ34" s="415"/>
      <c r="BK34" s="415"/>
      <c r="BL34" s="415"/>
      <c r="BM34" s="415"/>
      <c r="BN34" s="415"/>
      <c r="BO34" s="415"/>
      <c r="BP34" s="415"/>
      <c r="BQ34" s="416"/>
      <c r="BR34" s="127"/>
    </row>
    <row r="35" spans="1:70" s="61" customFormat="1" ht="30.6" customHeight="1" thickBot="1">
      <c r="A35" s="95"/>
      <c r="B35" s="426" t="s">
        <v>163</v>
      </c>
      <c r="C35" s="427"/>
      <c r="D35" s="427"/>
      <c r="E35" s="427"/>
      <c r="F35" s="427"/>
      <c r="G35" s="427"/>
      <c r="H35" s="427"/>
      <c r="I35" s="428"/>
      <c r="J35" s="419" t="s">
        <v>138</v>
      </c>
      <c r="K35" s="420"/>
      <c r="L35" s="420"/>
      <c r="M35" s="420"/>
      <c r="N35" s="420"/>
      <c r="O35" s="420"/>
      <c r="P35" s="420"/>
      <c r="Q35" s="420"/>
      <c r="R35" s="420"/>
      <c r="S35" s="420"/>
      <c r="T35" s="420"/>
      <c r="U35" s="420"/>
      <c r="V35" s="148"/>
      <c r="W35" s="421" t="s">
        <v>140</v>
      </c>
      <c r="X35" s="421"/>
      <c r="Y35" s="421"/>
      <c r="Z35" s="421"/>
      <c r="AA35" s="421" t="s">
        <v>105</v>
      </c>
      <c r="AB35" s="421"/>
      <c r="AC35" s="421" t="s">
        <v>142</v>
      </c>
      <c r="AD35" s="421"/>
      <c r="AE35" s="421"/>
      <c r="AF35" s="421"/>
      <c r="AG35" s="422"/>
      <c r="AH35" s="127"/>
      <c r="AI35" s="62"/>
      <c r="AJ35" s="62"/>
      <c r="AK35" s="95"/>
      <c r="AL35" s="426" t="s">
        <v>163</v>
      </c>
      <c r="AM35" s="427"/>
      <c r="AN35" s="427"/>
      <c r="AO35" s="427"/>
      <c r="AP35" s="427"/>
      <c r="AQ35" s="427"/>
      <c r="AR35" s="427"/>
      <c r="AS35" s="428"/>
      <c r="AT35" s="419" t="s">
        <v>138</v>
      </c>
      <c r="AU35" s="420"/>
      <c r="AV35" s="420"/>
      <c r="AW35" s="420"/>
      <c r="AX35" s="420"/>
      <c r="AY35" s="420"/>
      <c r="AZ35" s="420"/>
      <c r="BA35" s="420"/>
      <c r="BB35" s="420"/>
      <c r="BC35" s="420"/>
      <c r="BD35" s="420"/>
      <c r="BE35" s="420"/>
      <c r="BF35" s="148"/>
      <c r="BG35" s="421" t="s">
        <v>140</v>
      </c>
      <c r="BH35" s="421"/>
      <c r="BI35" s="421"/>
      <c r="BJ35" s="421"/>
      <c r="BK35" s="421" t="s">
        <v>105</v>
      </c>
      <c r="BL35" s="421"/>
      <c r="BM35" s="421" t="s">
        <v>142</v>
      </c>
      <c r="BN35" s="421"/>
      <c r="BO35" s="421"/>
      <c r="BP35" s="421"/>
      <c r="BQ35" s="422"/>
      <c r="BR35" s="127"/>
    </row>
    <row r="36" spans="1:70" s="2" customFormat="1" ht="10.5">
      <c r="A36" s="91"/>
      <c r="R36" s="86"/>
      <c r="S36" s="86"/>
      <c r="T36" s="86"/>
      <c r="U36" s="86"/>
      <c r="V36" s="86"/>
      <c r="AC36" s="86"/>
      <c r="AD36" s="86"/>
      <c r="AE36" s="86"/>
      <c r="AF36" s="86"/>
      <c r="AH36" s="129"/>
      <c r="AI36" s="86"/>
      <c r="AJ36" s="86"/>
      <c r="AK36" s="91"/>
      <c r="BB36" s="86"/>
      <c r="BC36" s="86"/>
      <c r="BD36" s="86"/>
      <c r="BE36" s="86"/>
      <c r="BF36" s="86"/>
      <c r="BM36" s="86"/>
      <c r="BN36" s="86"/>
      <c r="BO36" s="86"/>
      <c r="BP36" s="86"/>
      <c r="BR36" s="129"/>
    </row>
    <row r="37" spans="1:70" s="61" customFormat="1" ht="19.149999999999999" customHeight="1">
      <c r="A37" s="69"/>
      <c r="B37" s="423" t="s">
        <v>164</v>
      </c>
      <c r="C37" s="424"/>
      <c r="D37" s="424"/>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5"/>
      <c r="AH37" s="127"/>
      <c r="AI37" s="62"/>
      <c r="AJ37" s="62"/>
      <c r="AK37" s="69"/>
      <c r="AL37" s="423" t="s">
        <v>164</v>
      </c>
      <c r="AM37" s="424"/>
      <c r="AN37" s="424"/>
      <c r="AO37" s="424"/>
      <c r="AP37" s="424"/>
      <c r="AQ37" s="424"/>
      <c r="AR37" s="424"/>
      <c r="AS37" s="424"/>
      <c r="AT37" s="424"/>
      <c r="AU37" s="424"/>
      <c r="AV37" s="424"/>
      <c r="AW37" s="424"/>
      <c r="AX37" s="424"/>
      <c r="AY37" s="424"/>
      <c r="AZ37" s="424"/>
      <c r="BA37" s="424"/>
      <c r="BB37" s="424"/>
      <c r="BC37" s="424"/>
      <c r="BD37" s="424"/>
      <c r="BE37" s="424"/>
      <c r="BF37" s="424"/>
      <c r="BG37" s="424"/>
      <c r="BH37" s="424"/>
      <c r="BI37" s="424"/>
      <c r="BJ37" s="424"/>
      <c r="BK37" s="424"/>
      <c r="BL37" s="424"/>
      <c r="BM37" s="424"/>
      <c r="BN37" s="424"/>
      <c r="BO37" s="424"/>
      <c r="BP37" s="424"/>
      <c r="BQ37" s="425"/>
      <c r="BR37" s="127"/>
    </row>
    <row r="38" spans="1:70" s="99" customFormat="1" ht="6" customHeight="1" thickBot="1">
      <c r="A38" s="97"/>
      <c r="B38" s="429" t="s">
        <v>165</v>
      </c>
      <c r="C38" s="430"/>
      <c r="D38" s="430"/>
      <c r="E38" s="430"/>
      <c r="F38" s="430"/>
      <c r="G38" s="430"/>
      <c r="H38" s="430"/>
      <c r="I38" s="430"/>
      <c r="J38" s="430"/>
      <c r="K38" s="430"/>
      <c r="L38" s="430"/>
      <c r="M38" s="430"/>
      <c r="N38" s="430"/>
      <c r="O38" s="430"/>
      <c r="P38" s="430"/>
      <c r="Q38" s="430"/>
      <c r="R38" s="430"/>
      <c r="S38" s="430"/>
      <c r="T38" s="430"/>
      <c r="U38" s="430"/>
      <c r="V38" s="98"/>
      <c r="W38" s="98"/>
      <c r="X38" s="98"/>
      <c r="Y38" s="98"/>
      <c r="Z38" s="98"/>
      <c r="AA38" s="98"/>
      <c r="AB38" s="98"/>
      <c r="AC38" s="98"/>
      <c r="AD38" s="98"/>
      <c r="AE38" s="98"/>
      <c r="AF38" s="98"/>
      <c r="AG38" s="98"/>
      <c r="AH38" s="130"/>
      <c r="AI38" s="98"/>
      <c r="AJ38" s="98"/>
      <c r="AK38" s="97"/>
      <c r="AL38" s="431" t="s">
        <v>165</v>
      </c>
      <c r="AM38" s="432"/>
      <c r="AN38" s="432"/>
      <c r="AO38" s="432"/>
      <c r="AP38" s="432"/>
      <c r="AQ38" s="432"/>
      <c r="AR38" s="432"/>
      <c r="AS38" s="432"/>
      <c r="AT38" s="432"/>
      <c r="AU38" s="432"/>
      <c r="AV38" s="432"/>
      <c r="AW38" s="432"/>
      <c r="AX38" s="432"/>
      <c r="AY38" s="432"/>
      <c r="AZ38" s="432"/>
      <c r="BA38" s="432"/>
      <c r="BB38" s="432"/>
      <c r="BC38" s="432"/>
      <c r="BD38" s="432"/>
      <c r="BE38" s="432"/>
      <c r="BF38" s="149"/>
      <c r="BG38" s="149"/>
      <c r="BH38" s="149"/>
      <c r="BI38" s="149"/>
      <c r="BJ38" s="149"/>
      <c r="BK38" s="149"/>
      <c r="BL38" s="149"/>
      <c r="BM38" s="149"/>
      <c r="BN38" s="149"/>
      <c r="BO38" s="149"/>
      <c r="BP38" s="149"/>
      <c r="BQ38" s="150"/>
      <c r="BR38" s="130"/>
    </row>
    <row r="39" spans="1:70" s="61" customFormat="1" ht="41.45" customHeight="1" thickBot="1">
      <c r="A39" s="96"/>
      <c r="B39" s="429"/>
      <c r="C39" s="430"/>
      <c r="D39" s="430"/>
      <c r="E39" s="430"/>
      <c r="F39" s="430"/>
      <c r="G39" s="430"/>
      <c r="H39" s="430"/>
      <c r="I39" s="430"/>
      <c r="J39" s="430"/>
      <c r="K39" s="430"/>
      <c r="L39" s="430"/>
      <c r="M39" s="430"/>
      <c r="N39" s="430"/>
      <c r="O39" s="430"/>
      <c r="P39" s="430"/>
      <c r="Q39" s="430"/>
      <c r="R39" s="430"/>
      <c r="S39" s="430"/>
      <c r="T39" s="430"/>
      <c r="U39" s="430"/>
      <c r="V39" s="436">
        <f>IF(SUM(AG42:AG47)=0,"",SUM(AG42:AG47))</f>
        <v>21</v>
      </c>
      <c r="W39" s="437"/>
      <c r="X39" s="437"/>
      <c r="Y39" s="437"/>
      <c r="Z39" s="437"/>
      <c r="AA39" s="437"/>
      <c r="AB39" s="437"/>
      <c r="AC39" s="437"/>
      <c r="AD39" s="437"/>
      <c r="AE39" s="437"/>
      <c r="AF39" s="437"/>
      <c r="AG39" s="126" t="s">
        <v>124</v>
      </c>
      <c r="AH39" s="127"/>
      <c r="AI39" s="62"/>
      <c r="AJ39" s="62"/>
      <c r="AK39" s="96"/>
      <c r="AL39" s="433"/>
      <c r="AM39" s="430"/>
      <c r="AN39" s="430"/>
      <c r="AO39" s="430"/>
      <c r="AP39" s="430"/>
      <c r="AQ39" s="430"/>
      <c r="AR39" s="430"/>
      <c r="AS39" s="430"/>
      <c r="AT39" s="430"/>
      <c r="AU39" s="430"/>
      <c r="AV39" s="430"/>
      <c r="AW39" s="430"/>
      <c r="AX39" s="430"/>
      <c r="AY39" s="430"/>
      <c r="AZ39" s="430"/>
      <c r="BA39" s="430"/>
      <c r="BB39" s="430"/>
      <c r="BC39" s="430"/>
      <c r="BD39" s="430"/>
      <c r="BE39" s="430"/>
      <c r="BF39" s="436">
        <f>IF(SUM(BQ42:BQ47)=0,"",SUM(BQ42:BQ47))</f>
        <v>2</v>
      </c>
      <c r="BG39" s="437"/>
      <c r="BH39" s="437"/>
      <c r="BI39" s="437"/>
      <c r="BJ39" s="437"/>
      <c r="BK39" s="437"/>
      <c r="BL39" s="437"/>
      <c r="BM39" s="437"/>
      <c r="BN39" s="437"/>
      <c r="BO39" s="437"/>
      <c r="BP39" s="437"/>
      <c r="BQ39" s="126" t="s">
        <v>124</v>
      </c>
      <c r="BR39" s="127"/>
    </row>
    <row r="40" spans="1:70" s="99" customFormat="1" ht="5.45" customHeight="1">
      <c r="A40" s="97"/>
      <c r="B40" s="429"/>
      <c r="C40" s="430"/>
      <c r="D40" s="430"/>
      <c r="E40" s="430"/>
      <c r="F40" s="430"/>
      <c r="G40" s="430"/>
      <c r="H40" s="430"/>
      <c r="I40" s="430"/>
      <c r="J40" s="430"/>
      <c r="K40" s="430"/>
      <c r="L40" s="430"/>
      <c r="M40" s="430"/>
      <c r="N40" s="430"/>
      <c r="O40" s="430"/>
      <c r="P40" s="430"/>
      <c r="Q40" s="430"/>
      <c r="R40" s="430"/>
      <c r="S40" s="430"/>
      <c r="T40" s="430"/>
      <c r="U40" s="430"/>
      <c r="V40" s="98"/>
      <c r="W40" s="98"/>
      <c r="X40" s="98"/>
      <c r="Y40" s="98"/>
      <c r="Z40" s="98"/>
      <c r="AA40" s="98"/>
      <c r="AB40" s="98"/>
      <c r="AC40" s="98"/>
      <c r="AD40" s="98"/>
      <c r="AE40" s="98"/>
      <c r="AF40" s="98"/>
      <c r="AG40" s="98"/>
      <c r="AH40" s="130"/>
      <c r="AI40" s="98"/>
      <c r="AJ40" s="98"/>
      <c r="AK40" s="97"/>
      <c r="AL40" s="434"/>
      <c r="AM40" s="435"/>
      <c r="AN40" s="435"/>
      <c r="AO40" s="435"/>
      <c r="AP40" s="435"/>
      <c r="AQ40" s="435"/>
      <c r="AR40" s="435"/>
      <c r="AS40" s="435"/>
      <c r="AT40" s="435"/>
      <c r="AU40" s="435"/>
      <c r="AV40" s="435"/>
      <c r="AW40" s="435"/>
      <c r="AX40" s="435"/>
      <c r="AY40" s="435"/>
      <c r="AZ40" s="435"/>
      <c r="BA40" s="435"/>
      <c r="BB40" s="435"/>
      <c r="BC40" s="435"/>
      <c r="BD40" s="435"/>
      <c r="BE40" s="435"/>
      <c r="BF40" s="151"/>
      <c r="BG40" s="151"/>
      <c r="BH40" s="151"/>
      <c r="BI40" s="151"/>
      <c r="BJ40" s="151"/>
      <c r="BK40" s="151"/>
      <c r="BL40" s="151"/>
      <c r="BM40" s="151"/>
      <c r="BN40" s="151"/>
      <c r="BO40" s="151"/>
      <c r="BP40" s="151"/>
      <c r="BQ40" s="152"/>
      <c r="BR40" s="130"/>
    </row>
    <row r="41" spans="1:70" s="61" customFormat="1" ht="23.45" customHeight="1">
      <c r="A41" s="77"/>
      <c r="B41" s="438" t="s">
        <v>157</v>
      </c>
      <c r="C41" s="438"/>
      <c r="D41" s="438"/>
      <c r="E41" s="438"/>
      <c r="F41" s="438"/>
      <c r="G41" s="438"/>
      <c r="H41" s="438"/>
      <c r="I41" s="438"/>
      <c r="J41" s="438"/>
      <c r="K41" s="438"/>
      <c r="L41" s="438"/>
      <c r="M41" s="438"/>
      <c r="N41" s="438"/>
      <c r="O41" s="438"/>
      <c r="P41" s="438"/>
      <c r="Q41" s="438"/>
      <c r="R41" s="438"/>
      <c r="S41" s="438"/>
      <c r="T41" s="438"/>
      <c r="U41" s="439" t="s">
        <v>82</v>
      </c>
      <c r="V41" s="439"/>
      <c r="W41" s="439"/>
      <c r="X41" s="439"/>
      <c r="Y41" s="439"/>
      <c r="Z41" s="117"/>
      <c r="AA41" s="118"/>
      <c r="AB41" s="440" t="s">
        <v>145</v>
      </c>
      <c r="AC41" s="440"/>
      <c r="AD41" s="440"/>
      <c r="AE41" s="440"/>
      <c r="AF41" s="119"/>
      <c r="AG41" s="120"/>
      <c r="AH41" s="127"/>
      <c r="AI41" s="100"/>
      <c r="AJ41" s="62"/>
      <c r="AK41" s="77"/>
      <c r="AL41" s="438" t="s">
        <v>157</v>
      </c>
      <c r="AM41" s="438"/>
      <c r="AN41" s="438"/>
      <c r="AO41" s="438"/>
      <c r="AP41" s="438"/>
      <c r="AQ41" s="438"/>
      <c r="AR41" s="438"/>
      <c r="AS41" s="438"/>
      <c r="AT41" s="438"/>
      <c r="AU41" s="438"/>
      <c r="AV41" s="438"/>
      <c r="AW41" s="438"/>
      <c r="AX41" s="438"/>
      <c r="AY41" s="438"/>
      <c r="AZ41" s="438"/>
      <c r="BA41" s="438"/>
      <c r="BB41" s="438"/>
      <c r="BC41" s="438"/>
      <c r="BD41" s="438"/>
      <c r="BE41" s="439" t="s">
        <v>82</v>
      </c>
      <c r="BF41" s="439"/>
      <c r="BG41" s="439"/>
      <c r="BH41" s="439"/>
      <c r="BI41" s="439"/>
      <c r="BJ41" s="117"/>
      <c r="BK41" s="118"/>
      <c r="BL41" s="440" t="s">
        <v>145</v>
      </c>
      <c r="BM41" s="440"/>
      <c r="BN41" s="440"/>
      <c r="BO41" s="440"/>
      <c r="BP41" s="119"/>
      <c r="BQ41" s="120"/>
      <c r="BR41" s="127"/>
    </row>
    <row r="42" spans="1:70" s="61" customFormat="1" ht="23.45" customHeight="1">
      <c r="B42" s="443" t="s">
        <v>137</v>
      </c>
      <c r="C42" s="443"/>
      <c r="D42" s="443"/>
      <c r="E42" s="443"/>
      <c r="F42" s="443"/>
      <c r="G42" s="443"/>
      <c r="H42" s="443"/>
      <c r="I42" s="443"/>
      <c r="J42" s="443"/>
      <c r="K42" s="443"/>
      <c r="L42" s="443"/>
      <c r="M42" s="443"/>
      <c r="N42" s="443"/>
      <c r="O42" s="443"/>
      <c r="P42" s="443"/>
      <c r="Q42" s="443"/>
      <c r="R42" s="443"/>
      <c r="S42" s="443"/>
      <c r="T42" s="443"/>
      <c r="U42" s="444" t="s">
        <v>83</v>
      </c>
      <c r="V42" s="444"/>
      <c r="W42" s="444"/>
      <c r="X42" s="444"/>
      <c r="Y42" s="444"/>
      <c r="Z42" s="121"/>
      <c r="AA42" s="1"/>
      <c r="AB42" s="441"/>
      <c r="AC42" s="441"/>
      <c r="AD42" s="441"/>
      <c r="AE42" s="441"/>
      <c r="AF42" s="1"/>
      <c r="AG42" s="122">
        <f>IF('so-data'!$AD$33=0,"",'so-data'!$AD$33)</f>
        <v>1</v>
      </c>
      <c r="AH42" s="127"/>
      <c r="AI42" s="100"/>
      <c r="AJ42" s="62"/>
      <c r="AL42" s="443" t="s">
        <v>137</v>
      </c>
      <c r="AM42" s="443"/>
      <c r="AN42" s="443"/>
      <c r="AO42" s="443"/>
      <c r="AP42" s="443"/>
      <c r="AQ42" s="443"/>
      <c r="AR42" s="443"/>
      <c r="AS42" s="443"/>
      <c r="AT42" s="443"/>
      <c r="AU42" s="443"/>
      <c r="AV42" s="443"/>
      <c r="AW42" s="443"/>
      <c r="AX42" s="443"/>
      <c r="AY42" s="443"/>
      <c r="AZ42" s="443"/>
      <c r="BA42" s="443"/>
      <c r="BB42" s="443"/>
      <c r="BC42" s="443"/>
      <c r="BD42" s="443"/>
      <c r="BE42" s="444" t="s">
        <v>83</v>
      </c>
      <c r="BF42" s="444"/>
      <c r="BG42" s="444"/>
      <c r="BH42" s="444"/>
      <c r="BI42" s="444"/>
      <c r="BJ42" s="121"/>
      <c r="BK42" s="1"/>
      <c r="BL42" s="441"/>
      <c r="BM42" s="441"/>
      <c r="BN42" s="441"/>
      <c r="BO42" s="441"/>
      <c r="BP42" s="1"/>
      <c r="BQ42" s="122" t="str">
        <f>IF('so-data'!$AE$33=0,"",'so-data'!$AE$33)</f>
        <v/>
      </c>
      <c r="BR42" s="127"/>
    </row>
    <row r="43" spans="1:70" s="61" customFormat="1" ht="23.45" customHeight="1">
      <c r="A43" s="445" t="s">
        <v>6</v>
      </c>
      <c r="B43" s="446" t="s">
        <v>144</v>
      </c>
      <c r="C43" s="446"/>
      <c r="D43" s="446"/>
      <c r="E43" s="446"/>
      <c r="F43" s="446"/>
      <c r="G43" s="446"/>
      <c r="H43" s="446"/>
      <c r="I43" s="446"/>
      <c r="J43" s="446"/>
      <c r="K43" s="446"/>
      <c r="L43" s="446"/>
      <c r="M43" s="446"/>
      <c r="N43" s="446"/>
      <c r="O43" s="446"/>
      <c r="P43" s="446"/>
      <c r="Q43" s="446"/>
      <c r="R43" s="446"/>
      <c r="S43" s="446"/>
      <c r="T43" s="446"/>
      <c r="U43" s="444" t="s">
        <v>84</v>
      </c>
      <c r="V43" s="444"/>
      <c r="W43" s="444"/>
      <c r="X43" s="444"/>
      <c r="Y43" s="444"/>
      <c r="Z43" s="121"/>
      <c r="AA43" s="1"/>
      <c r="AB43" s="441"/>
      <c r="AC43" s="441"/>
      <c r="AD43" s="441"/>
      <c r="AE43" s="441"/>
      <c r="AF43" s="1"/>
      <c r="AG43" s="122">
        <f>IF('so-data'!$AD$34=0,"",'so-data'!$AD$34)</f>
        <v>2</v>
      </c>
      <c r="AH43" s="127"/>
      <c r="AI43" s="100"/>
      <c r="AJ43" s="62"/>
      <c r="AK43" s="445" t="s">
        <v>6</v>
      </c>
      <c r="AL43" s="446" t="s">
        <v>144</v>
      </c>
      <c r="AM43" s="446"/>
      <c r="AN43" s="446"/>
      <c r="AO43" s="446"/>
      <c r="AP43" s="446"/>
      <c r="AQ43" s="446"/>
      <c r="AR43" s="446"/>
      <c r="AS43" s="446"/>
      <c r="AT43" s="446"/>
      <c r="AU43" s="446"/>
      <c r="AV43" s="446"/>
      <c r="AW43" s="446"/>
      <c r="AX43" s="446"/>
      <c r="AY43" s="446"/>
      <c r="AZ43" s="446"/>
      <c r="BA43" s="446"/>
      <c r="BB43" s="446"/>
      <c r="BC43" s="446"/>
      <c r="BD43" s="446"/>
      <c r="BE43" s="444" t="s">
        <v>84</v>
      </c>
      <c r="BF43" s="444"/>
      <c r="BG43" s="444"/>
      <c r="BH43" s="444"/>
      <c r="BI43" s="444"/>
      <c r="BJ43" s="121"/>
      <c r="BK43" s="1"/>
      <c r="BL43" s="441"/>
      <c r="BM43" s="441"/>
      <c r="BN43" s="441"/>
      <c r="BO43" s="441"/>
      <c r="BP43" s="1"/>
      <c r="BQ43" s="122" t="str">
        <f>IF('so-data'!$AE$34=0,"",'so-data'!$AE$34)</f>
        <v/>
      </c>
      <c r="BR43" s="127"/>
    </row>
    <row r="44" spans="1:70" s="61" customFormat="1" ht="23.45" customHeight="1">
      <c r="A44" s="445"/>
      <c r="B44" s="443" t="s">
        <v>133</v>
      </c>
      <c r="C44" s="443"/>
      <c r="D44" s="443"/>
      <c r="E44" s="443"/>
      <c r="F44" s="443"/>
      <c r="G44" s="443"/>
      <c r="H44" s="443"/>
      <c r="I44" s="443"/>
      <c r="J44" s="443"/>
      <c r="K44" s="443"/>
      <c r="L44" s="443"/>
      <c r="M44" s="443"/>
      <c r="N44" s="443"/>
      <c r="O44" s="443"/>
      <c r="P44" s="443"/>
      <c r="Q44" s="443"/>
      <c r="R44" s="443"/>
      <c r="S44" s="443"/>
      <c r="T44" s="443"/>
      <c r="U44" s="444" t="s">
        <v>85</v>
      </c>
      <c r="V44" s="444"/>
      <c r="W44" s="444"/>
      <c r="X44" s="444"/>
      <c r="Y44" s="444"/>
      <c r="Z44" s="121"/>
      <c r="AA44" s="1"/>
      <c r="AB44" s="441"/>
      <c r="AC44" s="441"/>
      <c r="AD44" s="441"/>
      <c r="AE44" s="441"/>
      <c r="AF44" s="1"/>
      <c r="AG44" s="122">
        <f>IF('so-data'!$AD$35=0,"",'so-data'!$AD$35)</f>
        <v>3</v>
      </c>
      <c r="AH44" s="127"/>
      <c r="AI44" s="100"/>
      <c r="AJ44" s="62"/>
      <c r="AK44" s="445"/>
      <c r="AL44" s="443" t="s">
        <v>133</v>
      </c>
      <c r="AM44" s="443"/>
      <c r="AN44" s="443"/>
      <c r="AO44" s="443"/>
      <c r="AP44" s="443"/>
      <c r="AQ44" s="443"/>
      <c r="AR44" s="443"/>
      <c r="AS44" s="443"/>
      <c r="AT44" s="443"/>
      <c r="AU44" s="443"/>
      <c r="AV44" s="443"/>
      <c r="AW44" s="443"/>
      <c r="AX44" s="443"/>
      <c r="AY44" s="443"/>
      <c r="AZ44" s="443"/>
      <c r="BA44" s="443"/>
      <c r="BB44" s="443"/>
      <c r="BC44" s="443"/>
      <c r="BD44" s="443"/>
      <c r="BE44" s="444" t="s">
        <v>85</v>
      </c>
      <c r="BF44" s="444"/>
      <c r="BG44" s="444"/>
      <c r="BH44" s="444"/>
      <c r="BI44" s="444"/>
      <c r="BJ44" s="121"/>
      <c r="BK44" s="1"/>
      <c r="BL44" s="441"/>
      <c r="BM44" s="441"/>
      <c r="BN44" s="441"/>
      <c r="BO44" s="441"/>
      <c r="BP44" s="1"/>
      <c r="BQ44" s="122">
        <f>IF('so-data'!$AE$35=0,"",'so-data'!$AE$35)</f>
        <v>2</v>
      </c>
      <c r="BR44" s="127"/>
    </row>
    <row r="45" spans="1:70" s="61" customFormat="1" ht="24">
      <c r="A45" s="445"/>
      <c r="B45" s="446" t="s">
        <v>134</v>
      </c>
      <c r="C45" s="446"/>
      <c r="D45" s="446"/>
      <c r="E45" s="446"/>
      <c r="F45" s="446"/>
      <c r="G45" s="446"/>
      <c r="H45" s="446"/>
      <c r="I45" s="446"/>
      <c r="J45" s="446"/>
      <c r="K45" s="446"/>
      <c r="L45" s="446"/>
      <c r="M45" s="446"/>
      <c r="N45" s="446"/>
      <c r="O45" s="446"/>
      <c r="P45" s="446"/>
      <c r="Q45" s="446"/>
      <c r="R45" s="446"/>
      <c r="S45" s="446"/>
      <c r="T45" s="446"/>
      <c r="U45" s="444" t="s">
        <v>86</v>
      </c>
      <c r="V45" s="444"/>
      <c r="W45" s="444"/>
      <c r="X45" s="444"/>
      <c r="Y45" s="444"/>
      <c r="Z45" s="121"/>
      <c r="AA45" s="1"/>
      <c r="AB45" s="441"/>
      <c r="AC45" s="441"/>
      <c r="AD45" s="441"/>
      <c r="AE45" s="441"/>
      <c r="AF45" s="1"/>
      <c r="AG45" s="122">
        <f>IF('so-data'!$AD$36=0,"",'so-data'!$AD$36)</f>
        <v>4</v>
      </c>
      <c r="AH45" s="127"/>
      <c r="AI45" s="100"/>
      <c r="AJ45" s="62"/>
      <c r="AK45" s="445"/>
      <c r="AL45" s="446" t="s">
        <v>134</v>
      </c>
      <c r="AM45" s="446"/>
      <c r="AN45" s="446"/>
      <c r="AO45" s="446"/>
      <c r="AP45" s="446"/>
      <c r="AQ45" s="446"/>
      <c r="AR45" s="446"/>
      <c r="AS45" s="446"/>
      <c r="AT45" s="446"/>
      <c r="AU45" s="446"/>
      <c r="AV45" s="446"/>
      <c r="AW45" s="446"/>
      <c r="AX45" s="446"/>
      <c r="AY45" s="446"/>
      <c r="AZ45" s="446"/>
      <c r="BA45" s="446"/>
      <c r="BB45" s="446"/>
      <c r="BC45" s="446"/>
      <c r="BD45" s="446"/>
      <c r="BE45" s="444" t="s">
        <v>86</v>
      </c>
      <c r="BF45" s="444"/>
      <c r="BG45" s="444"/>
      <c r="BH45" s="444"/>
      <c r="BI45" s="444"/>
      <c r="BJ45" s="121"/>
      <c r="BK45" s="1"/>
      <c r="BL45" s="441"/>
      <c r="BM45" s="441"/>
      <c r="BN45" s="441"/>
      <c r="BO45" s="441"/>
      <c r="BP45" s="1"/>
      <c r="BQ45" s="122" t="str">
        <f>IF('so-data'!$AE$36=0,"",'so-data'!$AE$36)</f>
        <v/>
      </c>
      <c r="BR45" s="127"/>
    </row>
    <row r="46" spans="1:70" s="61" customFormat="1" ht="24">
      <c r="A46" s="445"/>
      <c r="B46" s="446" t="s">
        <v>135</v>
      </c>
      <c r="C46" s="446"/>
      <c r="D46" s="446"/>
      <c r="E46" s="446"/>
      <c r="F46" s="446"/>
      <c r="G46" s="446"/>
      <c r="H46" s="446"/>
      <c r="I46" s="446"/>
      <c r="J46" s="446"/>
      <c r="K46" s="446"/>
      <c r="L46" s="446"/>
      <c r="M46" s="446"/>
      <c r="N46" s="446"/>
      <c r="O46" s="446"/>
      <c r="P46" s="446"/>
      <c r="Q46" s="446"/>
      <c r="R46" s="446"/>
      <c r="S46" s="446"/>
      <c r="T46" s="446"/>
      <c r="U46" s="444" t="s">
        <v>87</v>
      </c>
      <c r="V46" s="444"/>
      <c r="W46" s="444"/>
      <c r="X46" s="444"/>
      <c r="Y46" s="444"/>
      <c r="Z46" s="121"/>
      <c r="AA46" s="1"/>
      <c r="AB46" s="441"/>
      <c r="AC46" s="441"/>
      <c r="AD46" s="441"/>
      <c r="AE46" s="441"/>
      <c r="AF46" s="1"/>
      <c r="AG46" s="122">
        <f>IF('so-data'!$AD$37=0,"",'so-data'!$AD$37)</f>
        <v>5</v>
      </c>
      <c r="AH46" s="127"/>
      <c r="AI46" s="100"/>
      <c r="AJ46" s="62"/>
      <c r="AK46" s="445"/>
      <c r="AL46" s="446" t="s">
        <v>135</v>
      </c>
      <c r="AM46" s="446"/>
      <c r="AN46" s="446"/>
      <c r="AO46" s="446"/>
      <c r="AP46" s="446"/>
      <c r="AQ46" s="446"/>
      <c r="AR46" s="446"/>
      <c r="AS46" s="446"/>
      <c r="AT46" s="446"/>
      <c r="AU46" s="446"/>
      <c r="AV46" s="446"/>
      <c r="AW46" s="446"/>
      <c r="AX46" s="446"/>
      <c r="AY46" s="446"/>
      <c r="AZ46" s="446"/>
      <c r="BA46" s="446"/>
      <c r="BB46" s="446"/>
      <c r="BC46" s="446"/>
      <c r="BD46" s="446"/>
      <c r="BE46" s="444" t="s">
        <v>87</v>
      </c>
      <c r="BF46" s="444"/>
      <c r="BG46" s="444"/>
      <c r="BH46" s="444"/>
      <c r="BI46" s="444"/>
      <c r="BJ46" s="121"/>
      <c r="BK46" s="1"/>
      <c r="BL46" s="441"/>
      <c r="BM46" s="441"/>
      <c r="BN46" s="441"/>
      <c r="BO46" s="441"/>
      <c r="BP46" s="1"/>
      <c r="BQ46" s="122" t="str">
        <f>IF('so-data'!$AE$37=0,"",'so-data'!$AE$37)</f>
        <v/>
      </c>
      <c r="BR46" s="127"/>
    </row>
    <row r="47" spans="1:70" s="61" customFormat="1" ht="23.45" customHeight="1">
      <c r="A47" s="445"/>
      <c r="B47" s="443" t="s">
        <v>136</v>
      </c>
      <c r="C47" s="443"/>
      <c r="D47" s="443"/>
      <c r="E47" s="443"/>
      <c r="F47" s="443"/>
      <c r="G47" s="443"/>
      <c r="H47" s="443"/>
      <c r="I47" s="443"/>
      <c r="J47" s="443"/>
      <c r="K47" s="443"/>
      <c r="L47" s="443"/>
      <c r="M47" s="443"/>
      <c r="N47" s="443"/>
      <c r="O47" s="443"/>
      <c r="P47" s="443"/>
      <c r="Q47" s="443"/>
      <c r="R47" s="443"/>
      <c r="S47" s="443"/>
      <c r="T47" s="443"/>
      <c r="U47" s="444" t="s">
        <v>88</v>
      </c>
      <c r="V47" s="444"/>
      <c r="W47" s="444"/>
      <c r="X47" s="444"/>
      <c r="Y47" s="444"/>
      <c r="Z47" s="123"/>
      <c r="AA47" s="124"/>
      <c r="AB47" s="442"/>
      <c r="AC47" s="442"/>
      <c r="AD47" s="442"/>
      <c r="AE47" s="442"/>
      <c r="AF47" s="124"/>
      <c r="AG47" s="125">
        <f>IF('so-data'!$AD$38=0,"",'so-data'!$AD$38)</f>
        <v>6</v>
      </c>
      <c r="AH47" s="127"/>
      <c r="AI47" s="100"/>
      <c r="AJ47" s="62"/>
      <c r="AK47" s="445"/>
      <c r="AL47" s="443" t="s">
        <v>136</v>
      </c>
      <c r="AM47" s="443"/>
      <c r="AN47" s="443"/>
      <c r="AO47" s="443"/>
      <c r="AP47" s="443"/>
      <c r="AQ47" s="443"/>
      <c r="AR47" s="443"/>
      <c r="AS47" s="443"/>
      <c r="AT47" s="443"/>
      <c r="AU47" s="443"/>
      <c r="AV47" s="443"/>
      <c r="AW47" s="443"/>
      <c r="AX47" s="443"/>
      <c r="AY47" s="443"/>
      <c r="AZ47" s="443"/>
      <c r="BA47" s="443"/>
      <c r="BB47" s="443"/>
      <c r="BC47" s="443"/>
      <c r="BD47" s="443"/>
      <c r="BE47" s="444" t="s">
        <v>88</v>
      </c>
      <c r="BF47" s="444"/>
      <c r="BG47" s="444"/>
      <c r="BH47" s="444"/>
      <c r="BI47" s="444"/>
      <c r="BJ47" s="123"/>
      <c r="BK47" s="124"/>
      <c r="BL47" s="442"/>
      <c r="BM47" s="442"/>
      <c r="BN47" s="442"/>
      <c r="BO47" s="442"/>
      <c r="BP47" s="124"/>
      <c r="BQ47" s="125" t="str">
        <f>IF('so-data'!$AE$38=0,"",'so-data'!$AE$38)</f>
        <v/>
      </c>
      <c r="BR47" s="127"/>
    </row>
    <row r="48" spans="1:70" s="61" customFormat="1" ht="9">
      <c r="AH48" s="127"/>
      <c r="BR48" s="127"/>
    </row>
    <row r="49" spans="2:73" s="2" customFormat="1" ht="17.45"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I49" s="61"/>
      <c r="AJ49" s="61"/>
      <c r="AK49" s="6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S49" s="61"/>
      <c r="BT49" s="61"/>
      <c r="BU49" s="61"/>
    </row>
    <row r="50" spans="2:73" s="2" customFormat="1" ht="17.45"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I50" s="61"/>
      <c r="AJ50" s="61"/>
      <c r="AK50" s="6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S50" s="61"/>
      <c r="BT50" s="61"/>
      <c r="BU50" s="61"/>
    </row>
    <row r="51" spans="2:73" s="2" customFormat="1" ht="17.45"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I51" s="61"/>
      <c r="AJ51" s="61"/>
      <c r="AK51" s="6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S51" s="61"/>
      <c r="BT51" s="61"/>
      <c r="BU51" s="61"/>
    </row>
    <row r="52" spans="2:73" s="2" customFormat="1" ht="17.4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I52" s="61"/>
      <c r="AJ52" s="61"/>
      <c r="AK52" s="6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S52" s="61"/>
      <c r="BT52" s="61"/>
      <c r="BU52" s="61"/>
    </row>
    <row r="53" spans="2:73" s="2" customFormat="1" ht="17.4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I53" s="61"/>
      <c r="AJ53" s="61"/>
      <c r="AK53" s="6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S53" s="61"/>
      <c r="BT53" s="61"/>
      <c r="BU53" s="61"/>
    </row>
    <row r="54" spans="2:73" s="2" customFormat="1" ht="17.4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I54" s="61"/>
      <c r="AJ54" s="61"/>
      <c r="AK54" s="6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S54" s="61"/>
      <c r="BT54" s="61"/>
      <c r="BU54" s="61"/>
    </row>
  </sheetData>
  <sheetProtection algorithmName="SHA-512" hashValue="JTFoomYaBasGl5N2r6sgTksmEhGu6Np1HjpGcWuyIz/19ivyI8SpmispZDQ5x1b0DgW2ilxx6xcwlmMGMiAYiw==" saltValue="bMzcN7YaaPw57MFl3LS+8A==" spinCount="100000" sheet="1" objects="1" scenarios="1"/>
  <mergeCells count="178">
    <mergeCell ref="A43:A47"/>
    <mergeCell ref="B43:T43"/>
    <mergeCell ref="U43:Y43"/>
    <mergeCell ref="AK43:AK47"/>
    <mergeCell ref="AL43:BD43"/>
    <mergeCell ref="BE43:BI43"/>
    <mergeCell ref="B46:T46"/>
    <mergeCell ref="U46:Y46"/>
    <mergeCell ref="AL46:BD46"/>
    <mergeCell ref="BE46:BI46"/>
    <mergeCell ref="B47:T47"/>
    <mergeCell ref="U47:Y47"/>
    <mergeCell ref="AL47:BD47"/>
    <mergeCell ref="BE47:BI47"/>
    <mergeCell ref="B44:T44"/>
    <mergeCell ref="U44:Y44"/>
    <mergeCell ref="AL44:BD44"/>
    <mergeCell ref="BE44:BI44"/>
    <mergeCell ref="B45:T45"/>
    <mergeCell ref="U45:Y45"/>
    <mergeCell ref="AL45:BD45"/>
    <mergeCell ref="BE45:BI45"/>
    <mergeCell ref="B41:T41"/>
    <mergeCell ref="U41:Y41"/>
    <mergeCell ref="AB41:AE47"/>
    <mergeCell ref="AL41:BD41"/>
    <mergeCell ref="BE41:BI41"/>
    <mergeCell ref="BL41:BO47"/>
    <mergeCell ref="B42:T42"/>
    <mergeCell ref="U42:Y42"/>
    <mergeCell ref="AL42:BD42"/>
    <mergeCell ref="BE42:BI42"/>
    <mergeCell ref="B37:AG37"/>
    <mergeCell ref="AL37:BQ37"/>
    <mergeCell ref="B35:I35"/>
    <mergeCell ref="J35:U35"/>
    <mergeCell ref="W35:Z35"/>
    <mergeCell ref="AA35:AB35"/>
    <mergeCell ref="AC35:AG35"/>
    <mergeCell ref="AL35:AS35"/>
    <mergeCell ref="B38:U40"/>
    <mergeCell ref="AL38:BE40"/>
    <mergeCell ref="V39:AF39"/>
    <mergeCell ref="BF39:BP39"/>
    <mergeCell ref="B34:AG34"/>
    <mergeCell ref="AL34:BQ34"/>
    <mergeCell ref="AL30:AO31"/>
    <mergeCell ref="AP30:AQ30"/>
    <mergeCell ref="AR30:BA30"/>
    <mergeCell ref="BB30:BI31"/>
    <mergeCell ref="BK30:BM31"/>
    <mergeCell ref="BN30:BN31"/>
    <mergeCell ref="AT35:BE35"/>
    <mergeCell ref="BG35:BJ35"/>
    <mergeCell ref="BK35:BL35"/>
    <mergeCell ref="BM35:BQ35"/>
    <mergeCell ref="BB28:BI29"/>
    <mergeCell ref="BJ28:BQ29"/>
    <mergeCell ref="F29:G29"/>
    <mergeCell ref="H29:L29"/>
    <mergeCell ref="AP29:AQ29"/>
    <mergeCell ref="AR29:AV29"/>
    <mergeCell ref="B30:E31"/>
    <mergeCell ref="F30:G30"/>
    <mergeCell ref="H30:Q30"/>
    <mergeCell ref="R30:Y31"/>
    <mergeCell ref="AA30:AC31"/>
    <mergeCell ref="AD30:AD31"/>
    <mergeCell ref="AE30:AG31"/>
    <mergeCell ref="BO30:BQ31"/>
    <mergeCell ref="F31:G31"/>
    <mergeCell ref="H31:L31"/>
    <mergeCell ref="AP31:AQ31"/>
    <mergeCell ref="AR31:AV31"/>
    <mergeCell ref="F18:Q21"/>
    <mergeCell ref="BQ23:BQ25"/>
    <mergeCell ref="B25:E29"/>
    <mergeCell ref="F25:Q26"/>
    <mergeCell ref="AL25:AO29"/>
    <mergeCell ref="AP25:BA26"/>
    <mergeCell ref="R26:Y27"/>
    <mergeCell ref="Z26:AD27"/>
    <mergeCell ref="AE26:AG27"/>
    <mergeCell ref="BB26:BI27"/>
    <mergeCell ref="BJ26:BN27"/>
    <mergeCell ref="T23:Y25"/>
    <mergeCell ref="Z23:AF25"/>
    <mergeCell ref="AG23:AG25"/>
    <mergeCell ref="BC23:BC25"/>
    <mergeCell ref="BD23:BI25"/>
    <mergeCell ref="BJ23:BP25"/>
    <mergeCell ref="BO26:BQ27"/>
    <mergeCell ref="F27:G28"/>
    <mergeCell ref="H27:Q28"/>
    <mergeCell ref="AP27:AQ28"/>
    <mergeCell ref="AR27:BA28"/>
    <mergeCell ref="R28:Y29"/>
    <mergeCell ref="Z28:AG29"/>
    <mergeCell ref="B16:E16"/>
    <mergeCell ref="F16:Q16"/>
    <mergeCell ref="AL16:AO16"/>
    <mergeCell ref="AP16:BA16"/>
    <mergeCell ref="AG20:AG22"/>
    <mergeCell ref="BC20:BC22"/>
    <mergeCell ref="BD20:BI22"/>
    <mergeCell ref="BJ20:BP22"/>
    <mergeCell ref="BQ20:BQ22"/>
    <mergeCell ref="B22:E24"/>
    <mergeCell ref="F22:Q24"/>
    <mergeCell ref="AL22:AO24"/>
    <mergeCell ref="AP22:BA24"/>
    <mergeCell ref="S23:S25"/>
    <mergeCell ref="AL17:AO21"/>
    <mergeCell ref="AQ17:AT17"/>
    <mergeCell ref="BC17:BC19"/>
    <mergeCell ref="BD17:BI19"/>
    <mergeCell ref="BJ17:BP19"/>
    <mergeCell ref="BQ17:BQ19"/>
    <mergeCell ref="AP18:BA21"/>
    <mergeCell ref="B17:E21"/>
    <mergeCell ref="G17:J17"/>
    <mergeCell ref="S17:S19"/>
    <mergeCell ref="BR11:BR15"/>
    <mergeCell ref="R14:R25"/>
    <mergeCell ref="S14:S16"/>
    <mergeCell ref="T14:Y16"/>
    <mergeCell ref="Z14:AF16"/>
    <mergeCell ref="AG14:AG16"/>
    <mergeCell ref="BB14:BB25"/>
    <mergeCell ref="S20:S22"/>
    <mergeCell ref="T20:Y22"/>
    <mergeCell ref="Z20:AF22"/>
    <mergeCell ref="BC14:BC16"/>
    <mergeCell ref="BD14:BI16"/>
    <mergeCell ref="BJ14:BP16"/>
    <mergeCell ref="BQ14:BQ16"/>
    <mergeCell ref="T17:Y19"/>
    <mergeCell ref="Z17:AF19"/>
    <mergeCell ref="AG17:AG19"/>
    <mergeCell ref="BB9:BI10"/>
    <mergeCell ref="BJ9:BQ10"/>
    <mergeCell ref="B10:E15"/>
    <mergeCell ref="F10:Q15"/>
    <mergeCell ref="AL10:AO15"/>
    <mergeCell ref="AP10:BA15"/>
    <mergeCell ref="R11:Y13"/>
    <mergeCell ref="Z11:AF13"/>
    <mergeCell ref="AG11:AG13"/>
    <mergeCell ref="AH11:AH15"/>
    <mergeCell ref="B9:E9"/>
    <mergeCell ref="F9:Q9"/>
    <mergeCell ref="R9:Y10"/>
    <mergeCell ref="Z9:AG10"/>
    <mergeCell ref="AL9:AO9"/>
    <mergeCell ref="AP9:BA9"/>
    <mergeCell ref="BB11:BI13"/>
    <mergeCell ref="BJ11:BP13"/>
    <mergeCell ref="BQ11:BQ13"/>
    <mergeCell ref="B8:E8"/>
    <mergeCell ref="R8:S8"/>
    <mergeCell ref="AL8:AO8"/>
    <mergeCell ref="BB8:BC8"/>
    <mergeCell ref="B6:C6"/>
    <mergeCell ref="G6:L6"/>
    <mergeCell ref="O6:AG6"/>
    <mergeCell ref="AL6:AM6"/>
    <mergeCell ref="AQ6:AV6"/>
    <mergeCell ref="AY6:BQ6"/>
    <mergeCell ref="B3:N4"/>
    <mergeCell ref="AL3:AX4"/>
    <mergeCell ref="B5:C5"/>
    <mergeCell ref="O5:AG5"/>
    <mergeCell ref="AL5:AM5"/>
    <mergeCell ref="AY5:BQ5"/>
    <mergeCell ref="B7:E7"/>
    <mergeCell ref="AL7:AO7"/>
    <mergeCell ref="T4:AG4"/>
    <mergeCell ref="BD4:BQ4"/>
  </mergeCells>
  <phoneticPr fontId="8"/>
  <printOptions horizontalCentered="1" verticalCentered="1"/>
  <pageMargins left="0.19685039370078741" right="0.19685039370078741" top="0.19685039370078741" bottom="0.19685039370078741" header="0" footer="0"/>
  <pageSetup paperSize="9" scale="86"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2C58-2BEB-4768-9EC7-0192772A547D}">
  <sheetPr>
    <tabColor theme="4"/>
  </sheetPr>
  <dimension ref="A1"/>
  <sheetViews>
    <sheetView workbookViewId="0"/>
  </sheetViews>
  <sheetFormatPr defaultRowHeight="12"/>
  <sheetData/>
  <phoneticPr fontId="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1CF6-2D42-49B9-840D-1DCE82AD2DFB}">
  <sheetPr>
    <tabColor theme="4"/>
    <pageSetUpPr fitToPage="1"/>
  </sheetPr>
  <dimension ref="A1:BR49"/>
  <sheetViews>
    <sheetView zoomScaleNormal="100" workbookViewId="0">
      <selection activeCell="A2" sqref="A2"/>
    </sheetView>
  </sheetViews>
  <sheetFormatPr defaultColWidth="2.140625" defaultRowHeight="11.25"/>
  <cols>
    <col min="1" max="1" width="2.28515625" style="2" customWidth="1"/>
    <col min="2" max="5" width="3.7109375" style="1" customWidth="1"/>
    <col min="6" max="17" width="3.5703125" style="1" customWidth="1"/>
    <col min="18" max="19" width="2" style="1" customWidth="1"/>
    <col min="20" max="25" width="2.28515625" style="1" customWidth="1"/>
    <col min="26" max="32" width="1.5703125" style="1" customWidth="1"/>
    <col min="33" max="33" width="2.42578125" style="1" customWidth="1"/>
    <col min="34" max="34" width="0.42578125" style="2" customWidth="1"/>
    <col min="35" max="35" width="2.5703125" style="61" customWidth="1"/>
    <col min="36" max="36" width="1.42578125" style="61" customWidth="1"/>
    <col min="37" max="37" width="2.28515625" style="61" customWidth="1"/>
    <col min="38" max="41" width="3.7109375" style="1" customWidth="1"/>
    <col min="42" max="53" width="3.5703125" style="1" customWidth="1"/>
    <col min="54" max="55" width="1.85546875" style="1" customWidth="1"/>
    <col min="56" max="61" width="2.28515625" style="1" customWidth="1"/>
    <col min="62" max="68" width="1.5703125" style="1" customWidth="1"/>
    <col min="69" max="69" width="2.42578125" style="1" customWidth="1"/>
    <col min="70" max="70" width="0.42578125" style="2" customWidth="1"/>
    <col min="71" max="16384" width="2.140625" style="1"/>
  </cols>
  <sheetData>
    <row r="1" spans="1:70" s="61" customFormat="1" ht="12">
      <c r="A1" s="103" t="s">
        <v>61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66"/>
      <c r="BR1" s="66" t="str">
        <f>+'so-data'!Y1</f>
        <v>v5.14</v>
      </c>
    </row>
    <row r="3" spans="1:70" s="61" customFormat="1" ht="12">
      <c r="A3" s="60"/>
      <c r="B3" s="244" t="str">
        <f>IF('so-data'!F7=2,"令和2年度（令和元(平成31)年分）給与支払報告書（総括表）",IF('so-data'!$F$8="－","","令和"&amp;'so-data'!$F$8&amp;"年度（"&amp;'so-data'!$F$10&amp;"年分）給与支払報告書（総括表）"))</f>
        <v>令和8年度（7年分）給与支払報告書（総括表）</v>
      </c>
      <c r="C3" s="244"/>
      <c r="D3" s="244"/>
      <c r="E3" s="244"/>
      <c r="F3" s="244"/>
      <c r="G3" s="244"/>
      <c r="H3" s="244"/>
      <c r="I3" s="244"/>
      <c r="J3" s="244"/>
      <c r="K3" s="244"/>
      <c r="L3" s="244"/>
      <c r="M3" s="244"/>
      <c r="N3" s="244"/>
      <c r="R3" s="108"/>
      <c r="S3" s="108"/>
      <c r="T3" s="108"/>
      <c r="V3" s="108"/>
      <c r="W3" s="108"/>
      <c r="X3" s="471" t="str">
        <f>'so-data'!$H$7&amp;"月"&amp;'so-data'!$J$7&amp;"日"</f>
        <v>2月2日</v>
      </c>
      <c r="Y3" s="470" t="s">
        <v>208</v>
      </c>
      <c r="Z3" s="108"/>
      <c r="AA3" s="108"/>
      <c r="AB3" s="108"/>
      <c r="AC3" s="108"/>
      <c r="AD3" s="108"/>
      <c r="AE3" s="108"/>
      <c r="AF3" s="108"/>
      <c r="AG3" s="108"/>
      <c r="AH3" s="159"/>
      <c r="AI3" s="62"/>
      <c r="AJ3" s="62"/>
      <c r="AK3" s="60"/>
      <c r="AL3" s="244" t="str">
        <f>IF('so-data'!AP7=2,"令和2年度（令和元(平成31)年分）給与支払報告書（総括表）",IF('so-data'!$F$8="－","","令和"&amp;'so-data'!$F$8&amp;"年度（"&amp;'so-data'!$F$10&amp;"年分）給与支払報告書（総括表）"))</f>
        <v>令和8年度（7年分）給与支払報告書（総括表）</v>
      </c>
      <c r="AM3" s="244"/>
      <c r="AN3" s="244"/>
      <c r="AO3" s="244"/>
      <c r="AP3" s="244"/>
      <c r="AQ3" s="244"/>
      <c r="AR3" s="244"/>
      <c r="AS3" s="244"/>
      <c r="AT3" s="244"/>
      <c r="AU3" s="244"/>
      <c r="AV3" s="244"/>
      <c r="AW3" s="244"/>
      <c r="AX3" s="244"/>
      <c r="BB3" s="108"/>
      <c r="BC3" s="108"/>
      <c r="BD3" s="108"/>
      <c r="BF3" s="108"/>
      <c r="BG3" s="108"/>
      <c r="BH3" s="471" t="str">
        <f>'so-data'!$H$7&amp;"月"&amp;'so-data'!$J$7&amp;"日"</f>
        <v>2月2日</v>
      </c>
      <c r="BI3" s="470" t="s">
        <v>208</v>
      </c>
      <c r="BJ3" s="108"/>
      <c r="BK3" s="108"/>
      <c r="BL3" s="108"/>
      <c r="BM3" s="108"/>
      <c r="BN3" s="108"/>
      <c r="BO3" s="108"/>
      <c r="BP3" s="108"/>
      <c r="BQ3" s="108"/>
      <c r="BR3" s="60"/>
    </row>
    <row r="4" spans="1:70" s="61" customFormat="1" ht="19.5" thickBot="1">
      <c r="A4" s="472"/>
      <c r="B4" s="244"/>
      <c r="C4" s="244"/>
      <c r="D4" s="244"/>
      <c r="E4" s="244"/>
      <c r="F4" s="244"/>
      <c r="G4" s="244"/>
      <c r="H4" s="244"/>
      <c r="I4" s="244"/>
      <c r="J4" s="244"/>
      <c r="K4" s="244"/>
      <c r="L4" s="244"/>
      <c r="M4" s="244"/>
      <c r="N4" s="244"/>
      <c r="O4" s="105"/>
      <c r="P4" s="105"/>
      <c r="S4" s="469"/>
      <c r="T4" s="468" t="s">
        <v>207</v>
      </c>
      <c r="U4" s="468"/>
      <c r="V4" s="468"/>
      <c r="W4" s="468"/>
      <c r="X4" s="468"/>
      <c r="Y4" s="468"/>
      <c r="Z4" s="468"/>
      <c r="AA4" s="468"/>
      <c r="AB4" s="468"/>
      <c r="AC4" s="468"/>
      <c r="AD4" s="468"/>
      <c r="AE4" s="468"/>
      <c r="AF4" s="468"/>
      <c r="AG4" s="468"/>
      <c r="AH4" s="159"/>
      <c r="AI4" s="62"/>
      <c r="AJ4" s="62"/>
      <c r="AK4" s="60"/>
      <c r="AL4" s="244"/>
      <c r="AM4" s="244"/>
      <c r="AN4" s="244"/>
      <c r="AO4" s="244"/>
      <c r="AP4" s="244"/>
      <c r="AQ4" s="244"/>
      <c r="AR4" s="244"/>
      <c r="AS4" s="244"/>
      <c r="AT4" s="244"/>
      <c r="AU4" s="244"/>
      <c r="AV4" s="244"/>
      <c r="AW4" s="244"/>
      <c r="AX4" s="244"/>
      <c r="AY4" s="105"/>
      <c r="AZ4" s="105"/>
      <c r="BC4" s="469"/>
      <c r="BD4" s="468" t="s">
        <v>207</v>
      </c>
      <c r="BE4" s="468"/>
      <c r="BF4" s="468"/>
      <c r="BG4" s="468"/>
      <c r="BH4" s="468"/>
      <c r="BI4" s="468"/>
      <c r="BJ4" s="468"/>
      <c r="BK4" s="468"/>
      <c r="BL4" s="468"/>
      <c r="BM4" s="468"/>
      <c r="BN4" s="468"/>
      <c r="BO4" s="468"/>
      <c r="BP4" s="468"/>
      <c r="BQ4" s="468"/>
      <c r="BR4" s="159"/>
    </row>
    <row r="5" spans="1:70" s="61" customFormat="1" ht="13.9" customHeight="1">
      <c r="A5" s="70"/>
      <c r="B5" s="246" t="s">
        <v>112</v>
      </c>
      <c r="C5" s="246"/>
      <c r="D5" s="66"/>
      <c r="E5" s="1"/>
      <c r="F5" s="1"/>
      <c r="G5" s="1"/>
      <c r="H5" s="66" t="str">
        <f>IF('so-data'!$F$8="－","","令和　"&amp;'so-data'!$F$8&amp;"　年")</f>
        <v>令和　8　年</v>
      </c>
      <c r="I5" s="76">
        <f>IF('so-data'!$F$9="－","",'so-data'!$F$9)</f>
        <v>1</v>
      </c>
      <c r="J5" s="106" t="s">
        <v>0</v>
      </c>
      <c r="K5" s="76">
        <f>IF('so-data'!$H$9="－","",'so-data'!$H$9)</f>
        <v>31</v>
      </c>
      <c r="L5" s="1" t="s">
        <v>5</v>
      </c>
      <c r="M5" s="1"/>
      <c r="N5" s="1"/>
      <c r="O5" s="247" t="s">
        <v>114</v>
      </c>
      <c r="P5" s="248"/>
      <c r="Q5" s="248"/>
      <c r="R5" s="248"/>
      <c r="S5" s="248"/>
      <c r="T5" s="248"/>
      <c r="U5" s="248"/>
      <c r="V5" s="248"/>
      <c r="W5" s="248"/>
      <c r="X5" s="248"/>
      <c r="Y5" s="248"/>
      <c r="Z5" s="248"/>
      <c r="AA5" s="248"/>
      <c r="AB5" s="248"/>
      <c r="AC5" s="248"/>
      <c r="AD5" s="248"/>
      <c r="AE5" s="248"/>
      <c r="AF5" s="248"/>
      <c r="AG5" s="249"/>
      <c r="AH5" s="159"/>
      <c r="AI5" s="62"/>
      <c r="AJ5" s="62"/>
      <c r="AK5" s="92"/>
      <c r="AL5" s="246" t="s">
        <v>112</v>
      </c>
      <c r="AM5" s="246"/>
      <c r="AN5" s="66"/>
      <c r="AO5" s="1"/>
      <c r="AP5" s="1"/>
      <c r="AQ5" s="1"/>
      <c r="AR5" s="66" t="str">
        <f>IF('so-data'!$F$8="－","","令和　"&amp;'so-data'!$F$8&amp;"　年")</f>
        <v>令和　8　年</v>
      </c>
      <c r="AS5" s="76">
        <f>IF('so-data'!$F$9="－","",'so-data'!$F$9)</f>
        <v>1</v>
      </c>
      <c r="AT5" s="106" t="s">
        <v>0</v>
      </c>
      <c r="AU5" s="76">
        <f>IF('so-data'!$H$9="－","",'so-data'!$H$9)</f>
        <v>31</v>
      </c>
      <c r="AV5" s="1" t="s">
        <v>5</v>
      </c>
      <c r="AW5" s="1"/>
      <c r="AX5" s="1"/>
      <c r="AY5" s="250" t="s">
        <v>114</v>
      </c>
      <c r="AZ5" s="251"/>
      <c r="BA5" s="251"/>
      <c r="BB5" s="251"/>
      <c r="BC5" s="251"/>
      <c r="BD5" s="251"/>
      <c r="BE5" s="251"/>
      <c r="BF5" s="251"/>
      <c r="BG5" s="251"/>
      <c r="BH5" s="251"/>
      <c r="BI5" s="251"/>
      <c r="BJ5" s="251"/>
      <c r="BK5" s="251"/>
      <c r="BL5" s="251"/>
      <c r="BM5" s="251"/>
      <c r="BN5" s="251"/>
      <c r="BO5" s="251"/>
      <c r="BP5" s="251"/>
      <c r="BQ5" s="252"/>
      <c r="BR5" s="159"/>
    </row>
    <row r="6" spans="1:70" s="61" customFormat="1" ht="19.149999999999999" customHeight="1" thickBot="1">
      <c r="A6" s="69"/>
      <c r="B6" s="246" t="s">
        <v>111</v>
      </c>
      <c r="C6" s="246"/>
      <c r="D6" s="66"/>
      <c r="E6" s="105"/>
      <c r="F6" s="105"/>
      <c r="G6" s="260" t="str">
        <f>IF('so-data'!$AD$21="","",'so-data'!$AD$21)</f>
        <v>千代田区</v>
      </c>
      <c r="H6" s="260"/>
      <c r="I6" s="260"/>
      <c r="J6" s="260"/>
      <c r="K6" s="260"/>
      <c r="L6" s="260"/>
      <c r="M6" s="107" t="s">
        <v>79</v>
      </c>
      <c r="N6" s="108"/>
      <c r="O6" s="261">
        <f>IF('so-data'!$AD$23="","",'so-data'!$AD$23)</f>
        <v>12345678</v>
      </c>
      <c r="P6" s="262"/>
      <c r="Q6" s="262"/>
      <c r="R6" s="262"/>
      <c r="S6" s="262"/>
      <c r="T6" s="262"/>
      <c r="U6" s="262"/>
      <c r="V6" s="262"/>
      <c r="W6" s="262"/>
      <c r="X6" s="262"/>
      <c r="Y6" s="262"/>
      <c r="Z6" s="262"/>
      <c r="AA6" s="262"/>
      <c r="AB6" s="262"/>
      <c r="AC6" s="262"/>
      <c r="AD6" s="262"/>
      <c r="AE6" s="262"/>
      <c r="AF6" s="262"/>
      <c r="AG6" s="263"/>
      <c r="AH6" s="160"/>
      <c r="AI6" s="62"/>
      <c r="AJ6" s="62"/>
      <c r="AK6" s="92"/>
      <c r="AL6" s="246" t="s">
        <v>111</v>
      </c>
      <c r="AM6" s="246"/>
      <c r="AN6" s="66"/>
      <c r="AO6" s="105"/>
      <c r="AP6" s="105"/>
      <c r="AQ6" s="260" t="str">
        <f>IF('so-data'!$AE$21="","",'so-data'!$AE$21)</f>
        <v>中央区</v>
      </c>
      <c r="AR6" s="260"/>
      <c r="AS6" s="260"/>
      <c r="AT6" s="260"/>
      <c r="AU6" s="260"/>
      <c r="AV6" s="260"/>
      <c r="AW6" s="107" t="s">
        <v>79</v>
      </c>
      <c r="AX6" s="108"/>
      <c r="AY6" s="264" t="str">
        <f>IF('so-data'!$AE$23="","",'so-data'!$AE$23)</f>
        <v>0123456789</v>
      </c>
      <c r="AZ6" s="265"/>
      <c r="BA6" s="265"/>
      <c r="BB6" s="265"/>
      <c r="BC6" s="265"/>
      <c r="BD6" s="265"/>
      <c r="BE6" s="265"/>
      <c r="BF6" s="265"/>
      <c r="BG6" s="265"/>
      <c r="BH6" s="265"/>
      <c r="BI6" s="265"/>
      <c r="BJ6" s="265"/>
      <c r="BK6" s="265"/>
      <c r="BL6" s="265"/>
      <c r="BM6" s="265"/>
      <c r="BN6" s="265"/>
      <c r="BO6" s="265"/>
      <c r="BP6" s="265"/>
      <c r="BQ6" s="266"/>
      <c r="BR6" s="160"/>
    </row>
    <row r="7" spans="1:70" s="61" customFormat="1" ht="19.5" thickBot="1">
      <c r="A7" s="69"/>
      <c r="B7" s="253" t="s">
        <v>116</v>
      </c>
      <c r="C7" s="253"/>
      <c r="D7" s="253"/>
      <c r="E7" s="253"/>
      <c r="F7" s="135"/>
      <c r="G7" s="138" t="s">
        <v>106</v>
      </c>
      <c r="H7" s="139">
        <f>IF('so-data'!$F$10="－","",'so-data'!$F$10)</f>
        <v>7</v>
      </c>
      <c r="I7" s="140" t="s">
        <v>1</v>
      </c>
      <c r="J7" s="141">
        <f>IF('so-data'!$H$10="－","",'so-data'!$H$10)</f>
        <v>1</v>
      </c>
      <c r="K7" s="142" t="s">
        <v>2</v>
      </c>
      <c r="L7" s="142"/>
      <c r="M7" s="141">
        <f>IF('so-data'!$H$11="－","",'so-data'!$H$11)</f>
        <v>12</v>
      </c>
      <c r="N7" s="142" t="s">
        <v>3</v>
      </c>
      <c r="O7" s="143"/>
      <c r="P7" s="109"/>
      <c r="Q7" s="109"/>
      <c r="R7" s="109"/>
      <c r="S7" s="109"/>
      <c r="T7" s="109"/>
      <c r="U7" s="109"/>
      <c r="V7" s="109"/>
      <c r="W7" s="109"/>
      <c r="X7" s="109"/>
      <c r="Y7" s="109"/>
      <c r="Z7" s="109"/>
      <c r="AA7" s="109"/>
      <c r="AB7" s="109"/>
      <c r="AC7" s="109"/>
      <c r="AD7" s="109"/>
      <c r="AE7" s="109"/>
      <c r="AF7" s="109"/>
      <c r="AG7" s="161"/>
      <c r="AH7" s="160"/>
      <c r="AI7" s="62"/>
      <c r="AJ7" s="62"/>
      <c r="AK7" s="92"/>
      <c r="AL7" s="253" t="s">
        <v>116</v>
      </c>
      <c r="AM7" s="253"/>
      <c r="AN7" s="253"/>
      <c r="AO7" s="253"/>
      <c r="AP7" s="135"/>
      <c r="AQ7" s="138" t="s">
        <v>106</v>
      </c>
      <c r="AR7" s="139">
        <f>IF('so-data'!$F$10="－","",'so-data'!$F$10)</f>
        <v>7</v>
      </c>
      <c r="AS7" s="140" t="s">
        <v>1</v>
      </c>
      <c r="AT7" s="141">
        <f>IF('so-data'!$H$10="－","",'so-data'!$H$10)</f>
        <v>1</v>
      </c>
      <c r="AU7" s="142" t="s">
        <v>2</v>
      </c>
      <c r="AV7" s="142"/>
      <c r="AW7" s="141">
        <f>IF('so-data'!$H$11="－","",'so-data'!$H$11)</f>
        <v>12</v>
      </c>
      <c r="AX7" s="142" t="s">
        <v>3</v>
      </c>
      <c r="AY7" s="143"/>
      <c r="AZ7" s="109"/>
      <c r="BA7" s="109"/>
      <c r="BB7" s="109"/>
      <c r="BC7" s="109"/>
      <c r="BD7" s="109"/>
      <c r="BE7" s="109"/>
      <c r="BF7" s="109"/>
      <c r="BG7" s="109"/>
      <c r="BH7" s="109"/>
      <c r="BI7" s="109"/>
      <c r="BJ7" s="109"/>
      <c r="BK7" s="109"/>
      <c r="BL7" s="109"/>
      <c r="BM7" s="109"/>
      <c r="BN7" s="109"/>
      <c r="BO7" s="109"/>
      <c r="BP7" s="109"/>
      <c r="BQ7" s="161"/>
      <c r="BR7" s="160"/>
    </row>
    <row r="8" spans="1:70" s="61" customFormat="1" ht="19.5" thickBot="1">
      <c r="A8" s="69"/>
      <c r="B8" s="254" t="s">
        <v>117</v>
      </c>
      <c r="C8" s="254"/>
      <c r="D8" s="254"/>
      <c r="E8" s="255"/>
      <c r="F8" s="144" t="str">
        <f>IF('so-data'!$E$12="","",IF('so-data'!$E$12&lt;1000000000000,"",LEFT((RIGHT('so-data'!$E$12+10000000000000,13)),1)))</f>
        <v>1</v>
      </c>
      <c r="G8" s="146" t="str">
        <f>IF('so-data'!$E$12="","",LEFT((RIGHT('so-data'!$E$12+10000000000000,12)),1))</f>
        <v>2</v>
      </c>
      <c r="H8" s="147" t="str">
        <f>IF('so-data'!$E$12="","",LEFT((RIGHT('so-data'!$E$12+10000000000000,11)),1))</f>
        <v>3</v>
      </c>
      <c r="I8" s="147" t="str">
        <f>IF('so-data'!$E$12="","",LEFT((RIGHT('so-data'!$E$12+10000000000000,10)),1))</f>
        <v>4</v>
      </c>
      <c r="J8" s="145" t="str">
        <f>IF('so-data'!$E$12="","",LEFT((RIGHT('so-data'!$E$12+10000000000000,9)),1))</f>
        <v>5</v>
      </c>
      <c r="K8" s="146" t="str">
        <f>IF('so-data'!$E$12="","",LEFT((RIGHT('so-data'!$E$12+10000000000000,8)),1))</f>
        <v>6</v>
      </c>
      <c r="L8" s="147" t="str">
        <f>IF('so-data'!$E$12="","",LEFT((RIGHT('so-data'!$E$12+10000000000000,7)),1))</f>
        <v>7</v>
      </c>
      <c r="M8" s="147" t="str">
        <f>IF('so-data'!$E$12="","",LEFT((RIGHT('so-data'!$E$12+10000000000000,6)),1))</f>
        <v>8</v>
      </c>
      <c r="N8" s="145" t="str">
        <f>IF('so-data'!$E$12="","",LEFT((RIGHT('so-data'!$E$12+10000000000000,5)),1))</f>
        <v>9</v>
      </c>
      <c r="O8" s="146" t="str">
        <f>IF('so-data'!$E$12="","",LEFT((RIGHT('so-data'!$E$12+10000000000000,4)),1))</f>
        <v>0</v>
      </c>
      <c r="P8" s="147" t="str">
        <f>IF('so-data'!$E$12="","",LEFT((RIGHT('so-data'!$E$12+10000000000000,3)),1))</f>
        <v>1</v>
      </c>
      <c r="Q8" s="147" t="str">
        <f>IF('so-data'!$E$12="","",LEFT((RIGHT('so-data'!$E$12+10000000000000,2)),1))</f>
        <v>2</v>
      </c>
      <c r="R8" s="256" t="str">
        <f>IF('so-data'!$E$12="","",LEFT((RIGHT('so-data'!$E$12+10000000000000,1)),1))</f>
        <v>3</v>
      </c>
      <c r="S8" s="257"/>
      <c r="T8" s="1"/>
      <c r="U8" s="1"/>
      <c r="V8" s="1"/>
      <c r="W8" s="1"/>
      <c r="X8" s="1"/>
      <c r="Y8" s="1"/>
      <c r="Z8" s="1"/>
      <c r="AA8" s="1"/>
      <c r="AB8" s="1"/>
      <c r="AC8" s="1"/>
      <c r="AD8" s="1"/>
      <c r="AE8" s="1"/>
      <c r="AF8" s="1"/>
      <c r="AG8" s="137"/>
      <c r="AH8" s="160"/>
      <c r="AI8" s="62"/>
      <c r="AJ8" s="62"/>
      <c r="AK8" s="92"/>
      <c r="AL8" s="254" t="s">
        <v>117</v>
      </c>
      <c r="AM8" s="254"/>
      <c r="AN8" s="254"/>
      <c r="AO8" s="255"/>
      <c r="AP8" s="155" t="str">
        <f>IF('so-data'!$E$12="","",IF('so-data'!$E$12&lt;1000000000000,"",LEFT((RIGHT('so-data'!$E$12+10000000000000,13)),1)))</f>
        <v>1</v>
      </c>
      <c r="AQ8" s="146" t="str">
        <f>IF('so-data'!$E$12="","",LEFT((RIGHT('so-data'!$E$12+10000000000000,12)),1))</f>
        <v>2</v>
      </c>
      <c r="AR8" s="147" t="str">
        <f>IF('so-data'!$E$12="","",LEFT((RIGHT('so-data'!$E$12+10000000000000,11)),1))</f>
        <v>3</v>
      </c>
      <c r="AS8" s="147" t="str">
        <f>IF('so-data'!$E$12="","",LEFT((RIGHT('so-data'!$E$12+10000000000000,10)),1))</f>
        <v>4</v>
      </c>
      <c r="AT8" s="156" t="str">
        <f>IF('so-data'!$E$12="","",LEFT((RIGHT('so-data'!$E$12+10000000000000,9)),1))</f>
        <v>5</v>
      </c>
      <c r="AU8" s="146" t="str">
        <f>IF('so-data'!$E$12="","",LEFT((RIGHT('so-data'!$E$12+10000000000000,8)),1))</f>
        <v>6</v>
      </c>
      <c r="AV8" s="147" t="str">
        <f>IF('so-data'!$E$12="","",LEFT((RIGHT('so-data'!$E$12+10000000000000,7)),1))</f>
        <v>7</v>
      </c>
      <c r="AW8" s="147" t="str">
        <f>IF('so-data'!$E$12="","",LEFT((RIGHT('so-data'!$E$12+10000000000000,6)),1))</f>
        <v>8</v>
      </c>
      <c r="AX8" s="156" t="str">
        <f>IF('so-data'!$E$12="","",LEFT((RIGHT('so-data'!$E$12+10000000000000,5)),1))</f>
        <v>9</v>
      </c>
      <c r="AY8" s="146" t="str">
        <f>IF('so-data'!$E$12="","",LEFT((RIGHT('so-data'!$E$12+10000000000000,4)),1))</f>
        <v>0</v>
      </c>
      <c r="AZ8" s="147" t="str">
        <f>IF('so-data'!$E$12="","",LEFT((RIGHT('so-data'!$E$12+10000000000000,3)),1))</f>
        <v>1</v>
      </c>
      <c r="BA8" s="147" t="str">
        <f>IF('so-data'!$E$12="","",LEFT((RIGHT('so-data'!$E$12+10000000000000,2)),1))</f>
        <v>2</v>
      </c>
      <c r="BB8" s="258" t="str">
        <f>IF('so-data'!$E$12="","",LEFT((RIGHT('so-data'!$E$12+10000000000000,1)),1))</f>
        <v>3</v>
      </c>
      <c r="BC8" s="259"/>
      <c r="BD8" s="162"/>
      <c r="BE8" s="124"/>
      <c r="BF8" s="124"/>
      <c r="BG8" s="124"/>
      <c r="BH8" s="124"/>
      <c r="BI8" s="124"/>
      <c r="BJ8" s="124"/>
      <c r="BK8" s="124"/>
      <c r="BL8" s="124"/>
      <c r="BM8" s="124"/>
      <c r="BN8" s="124"/>
      <c r="BO8" s="124"/>
      <c r="BP8" s="124"/>
      <c r="BQ8" s="137"/>
      <c r="BR8" s="160"/>
    </row>
    <row r="9" spans="1:70" s="61" customFormat="1" ht="10.9" customHeight="1">
      <c r="A9" s="92"/>
      <c r="B9" s="295" t="s">
        <v>118</v>
      </c>
      <c r="C9" s="296"/>
      <c r="D9" s="296"/>
      <c r="E9" s="297"/>
      <c r="F9" s="298" t="str">
        <f>IF('so-data'!$E$16="","",'so-data'!$E$16)</f>
        <v>カブシキガイシャ　レスキュー　レンジャーズ</v>
      </c>
      <c r="G9" s="298"/>
      <c r="H9" s="298"/>
      <c r="I9" s="298"/>
      <c r="J9" s="298"/>
      <c r="K9" s="298"/>
      <c r="L9" s="298"/>
      <c r="M9" s="298"/>
      <c r="N9" s="298"/>
      <c r="O9" s="298"/>
      <c r="P9" s="298"/>
      <c r="Q9" s="299"/>
      <c r="R9" s="281" t="s">
        <v>115</v>
      </c>
      <c r="S9" s="281"/>
      <c r="T9" s="253"/>
      <c r="U9" s="253"/>
      <c r="V9" s="253"/>
      <c r="W9" s="253"/>
      <c r="X9" s="253"/>
      <c r="Y9" s="253"/>
      <c r="Z9" s="300" t="str">
        <f>IF('so-data'!$E$25="","",'so-data'!$E$25)</f>
        <v>会計事務所と経理の皆さんのお助け業</v>
      </c>
      <c r="AA9" s="300"/>
      <c r="AB9" s="300"/>
      <c r="AC9" s="300"/>
      <c r="AD9" s="300"/>
      <c r="AE9" s="300"/>
      <c r="AF9" s="300"/>
      <c r="AG9" s="300"/>
      <c r="AH9" s="160"/>
      <c r="AI9" s="62"/>
      <c r="AJ9" s="62"/>
      <c r="AK9" s="92"/>
      <c r="AL9" s="301" t="s">
        <v>118</v>
      </c>
      <c r="AM9" s="301"/>
      <c r="AN9" s="301"/>
      <c r="AO9" s="301"/>
      <c r="AP9" s="298" t="str">
        <f>IF('so-data'!$E$16="","",'so-data'!$E$16)</f>
        <v>カブシキガイシャ　レスキュー　レンジャーズ</v>
      </c>
      <c r="AQ9" s="298"/>
      <c r="AR9" s="298"/>
      <c r="AS9" s="298"/>
      <c r="AT9" s="298"/>
      <c r="AU9" s="298"/>
      <c r="AV9" s="298"/>
      <c r="AW9" s="298"/>
      <c r="AX9" s="298"/>
      <c r="AY9" s="298"/>
      <c r="AZ9" s="298"/>
      <c r="BA9" s="299"/>
      <c r="BB9" s="267" t="s">
        <v>115</v>
      </c>
      <c r="BC9" s="267"/>
      <c r="BD9" s="267"/>
      <c r="BE9" s="267"/>
      <c r="BF9" s="267"/>
      <c r="BG9" s="267"/>
      <c r="BH9" s="267"/>
      <c r="BI9" s="267"/>
      <c r="BJ9" s="300" t="str">
        <f>IF('so-data'!$E$25="","",'so-data'!$E$25)</f>
        <v>会計事務所と経理の皆さんのお助け業</v>
      </c>
      <c r="BK9" s="300"/>
      <c r="BL9" s="300"/>
      <c r="BM9" s="300"/>
      <c r="BN9" s="300"/>
      <c r="BO9" s="300"/>
      <c r="BP9" s="300"/>
      <c r="BQ9" s="300"/>
      <c r="BR9" s="160"/>
    </row>
    <row r="10" spans="1:70" s="61" customFormat="1" ht="10.9" customHeight="1">
      <c r="A10" s="93"/>
      <c r="B10" s="277" t="s">
        <v>159</v>
      </c>
      <c r="C10" s="267"/>
      <c r="D10" s="267"/>
      <c r="E10" s="278"/>
      <c r="F10" s="279" t="str">
        <f>IF('so-data'!$E$17="","",'so-data'!$E$17)</f>
        <v>株式会社ＲＥＳＣＵＥ ＲＡＮＧＥＲＳ</v>
      </c>
      <c r="G10" s="279"/>
      <c r="H10" s="279"/>
      <c r="I10" s="279"/>
      <c r="J10" s="279"/>
      <c r="K10" s="279"/>
      <c r="L10" s="279"/>
      <c r="M10" s="279"/>
      <c r="N10" s="279"/>
      <c r="O10" s="279"/>
      <c r="P10" s="279"/>
      <c r="Q10" s="279"/>
      <c r="R10" s="253"/>
      <c r="S10" s="253"/>
      <c r="T10" s="253"/>
      <c r="U10" s="253"/>
      <c r="V10" s="253"/>
      <c r="W10" s="253"/>
      <c r="X10" s="253"/>
      <c r="Y10" s="253"/>
      <c r="Z10" s="300"/>
      <c r="AA10" s="300"/>
      <c r="AB10" s="300"/>
      <c r="AC10" s="300"/>
      <c r="AD10" s="300"/>
      <c r="AE10" s="300"/>
      <c r="AF10" s="300"/>
      <c r="AG10" s="300"/>
      <c r="AH10" s="60"/>
      <c r="AI10" s="62"/>
      <c r="AJ10" s="62"/>
      <c r="AK10" s="92"/>
      <c r="AL10" s="281" t="s">
        <v>159</v>
      </c>
      <c r="AM10" s="281"/>
      <c r="AN10" s="281"/>
      <c r="AO10" s="281"/>
      <c r="AP10" s="282" t="str">
        <f>IF('so-data'!$E$17="","",'so-data'!$E$17)</f>
        <v>株式会社ＲＥＳＣＵＥ ＲＡＮＧＥＲＳ</v>
      </c>
      <c r="AQ10" s="279"/>
      <c r="AR10" s="279"/>
      <c r="AS10" s="279"/>
      <c r="AT10" s="279"/>
      <c r="AU10" s="279"/>
      <c r="AV10" s="279"/>
      <c r="AW10" s="279"/>
      <c r="AX10" s="279"/>
      <c r="AY10" s="279"/>
      <c r="AZ10" s="279"/>
      <c r="BA10" s="283"/>
      <c r="BB10" s="267"/>
      <c r="BC10" s="267"/>
      <c r="BD10" s="267"/>
      <c r="BE10" s="267"/>
      <c r="BF10" s="267"/>
      <c r="BG10" s="267"/>
      <c r="BH10" s="267"/>
      <c r="BI10" s="267"/>
      <c r="BJ10" s="300"/>
      <c r="BK10" s="300"/>
      <c r="BL10" s="300"/>
      <c r="BM10" s="300"/>
      <c r="BN10" s="300"/>
      <c r="BO10" s="300"/>
      <c r="BP10" s="300"/>
      <c r="BQ10" s="300"/>
      <c r="BR10" s="60"/>
    </row>
    <row r="11" spans="1:70" s="61" customFormat="1">
      <c r="A11" s="93"/>
      <c r="B11" s="277"/>
      <c r="C11" s="267"/>
      <c r="D11" s="267"/>
      <c r="E11" s="278"/>
      <c r="F11" s="279"/>
      <c r="G11" s="279"/>
      <c r="H11" s="279"/>
      <c r="I11" s="279"/>
      <c r="J11" s="279"/>
      <c r="K11" s="279"/>
      <c r="L11" s="279"/>
      <c r="M11" s="279"/>
      <c r="N11" s="279"/>
      <c r="O11" s="279"/>
      <c r="P11" s="279"/>
      <c r="Q11" s="279"/>
      <c r="R11" s="286" t="s">
        <v>68</v>
      </c>
      <c r="S11" s="287"/>
      <c r="T11" s="287"/>
      <c r="U11" s="287"/>
      <c r="V11" s="287"/>
      <c r="W11" s="287"/>
      <c r="X11" s="287"/>
      <c r="Y11" s="288"/>
      <c r="Z11" s="290">
        <f>IF('so-data'!$E$26="","",'so-data'!$E$26)</f>
        <v>47</v>
      </c>
      <c r="AA11" s="290"/>
      <c r="AB11" s="290"/>
      <c r="AC11" s="290"/>
      <c r="AD11" s="290"/>
      <c r="AE11" s="290"/>
      <c r="AF11" s="290"/>
      <c r="AG11" s="292" t="s">
        <v>124</v>
      </c>
      <c r="AH11" s="449"/>
      <c r="AI11" s="62"/>
      <c r="AJ11" s="62"/>
      <c r="AK11" s="92"/>
      <c r="AL11" s="253"/>
      <c r="AM11" s="253"/>
      <c r="AN11" s="253"/>
      <c r="AO11" s="253"/>
      <c r="AP11" s="282"/>
      <c r="AQ11" s="279"/>
      <c r="AR11" s="279"/>
      <c r="AS11" s="279"/>
      <c r="AT11" s="279"/>
      <c r="AU11" s="279"/>
      <c r="AV11" s="279"/>
      <c r="AW11" s="279"/>
      <c r="AX11" s="279"/>
      <c r="AY11" s="279"/>
      <c r="AZ11" s="279"/>
      <c r="BA11" s="283"/>
      <c r="BB11" s="302" t="s">
        <v>68</v>
      </c>
      <c r="BC11" s="253"/>
      <c r="BD11" s="253"/>
      <c r="BE11" s="253"/>
      <c r="BF11" s="253"/>
      <c r="BG11" s="253"/>
      <c r="BH11" s="253"/>
      <c r="BI11" s="253"/>
      <c r="BJ11" s="305">
        <f>IF('so-data'!$E$26="","",'so-data'!$E$26)</f>
        <v>47</v>
      </c>
      <c r="BK11" s="290"/>
      <c r="BL11" s="290"/>
      <c r="BM11" s="290"/>
      <c r="BN11" s="290"/>
      <c r="BO11" s="290"/>
      <c r="BP11" s="290"/>
      <c r="BQ11" s="292" t="s">
        <v>124</v>
      </c>
      <c r="BR11" s="449"/>
    </row>
    <row r="12" spans="1:70" s="61" customFormat="1">
      <c r="A12" s="93"/>
      <c r="B12" s="277"/>
      <c r="C12" s="267"/>
      <c r="D12" s="267"/>
      <c r="E12" s="278"/>
      <c r="F12" s="279"/>
      <c r="G12" s="279"/>
      <c r="H12" s="279"/>
      <c r="I12" s="279"/>
      <c r="J12" s="279"/>
      <c r="K12" s="279"/>
      <c r="L12" s="279"/>
      <c r="M12" s="279"/>
      <c r="N12" s="279"/>
      <c r="O12" s="279"/>
      <c r="P12" s="279"/>
      <c r="Q12" s="279"/>
      <c r="R12" s="277"/>
      <c r="S12" s="267"/>
      <c r="T12" s="267"/>
      <c r="U12" s="267"/>
      <c r="V12" s="267"/>
      <c r="W12" s="267"/>
      <c r="X12" s="267"/>
      <c r="Y12" s="289"/>
      <c r="Z12" s="291"/>
      <c r="AA12" s="291"/>
      <c r="AB12" s="291"/>
      <c r="AC12" s="291"/>
      <c r="AD12" s="291"/>
      <c r="AE12" s="291"/>
      <c r="AF12" s="291"/>
      <c r="AG12" s="293"/>
      <c r="AH12" s="449"/>
      <c r="AI12" s="62"/>
      <c r="AJ12" s="62"/>
      <c r="AK12" s="92"/>
      <c r="AL12" s="253"/>
      <c r="AM12" s="253"/>
      <c r="AN12" s="253"/>
      <c r="AO12" s="253"/>
      <c r="AP12" s="282"/>
      <c r="AQ12" s="279"/>
      <c r="AR12" s="279"/>
      <c r="AS12" s="279"/>
      <c r="AT12" s="279"/>
      <c r="AU12" s="279"/>
      <c r="AV12" s="279"/>
      <c r="AW12" s="279"/>
      <c r="AX12" s="279"/>
      <c r="AY12" s="279"/>
      <c r="AZ12" s="279"/>
      <c r="BA12" s="283"/>
      <c r="BB12" s="302"/>
      <c r="BC12" s="253"/>
      <c r="BD12" s="253"/>
      <c r="BE12" s="253"/>
      <c r="BF12" s="253"/>
      <c r="BG12" s="253"/>
      <c r="BH12" s="253"/>
      <c r="BI12" s="253"/>
      <c r="BJ12" s="306"/>
      <c r="BK12" s="291"/>
      <c r="BL12" s="291"/>
      <c r="BM12" s="291"/>
      <c r="BN12" s="291"/>
      <c r="BO12" s="291"/>
      <c r="BP12" s="291"/>
      <c r="BQ12" s="293"/>
      <c r="BR12" s="449"/>
    </row>
    <row r="13" spans="1:70" s="61" customFormat="1" ht="12" thickBot="1">
      <c r="A13" s="93"/>
      <c r="B13" s="277"/>
      <c r="C13" s="267"/>
      <c r="D13" s="267"/>
      <c r="E13" s="278"/>
      <c r="F13" s="279"/>
      <c r="G13" s="279"/>
      <c r="H13" s="279"/>
      <c r="I13" s="279"/>
      <c r="J13" s="279"/>
      <c r="K13" s="279"/>
      <c r="L13" s="279"/>
      <c r="M13" s="279"/>
      <c r="N13" s="279"/>
      <c r="O13" s="279"/>
      <c r="P13" s="279"/>
      <c r="Q13" s="279"/>
      <c r="R13" s="277"/>
      <c r="S13" s="267"/>
      <c r="T13" s="267"/>
      <c r="U13" s="267"/>
      <c r="V13" s="267"/>
      <c r="W13" s="267"/>
      <c r="X13" s="267"/>
      <c r="Y13" s="289"/>
      <c r="Z13" s="291"/>
      <c r="AA13" s="291"/>
      <c r="AB13" s="291"/>
      <c r="AC13" s="291"/>
      <c r="AD13" s="291"/>
      <c r="AE13" s="291"/>
      <c r="AF13" s="291"/>
      <c r="AG13" s="293"/>
      <c r="AH13" s="449"/>
      <c r="AI13" s="62"/>
      <c r="AJ13" s="62"/>
      <c r="AK13" s="92"/>
      <c r="AL13" s="253"/>
      <c r="AM13" s="253"/>
      <c r="AN13" s="253"/>
      <c r="AO13" s="253"/>
      <c r="AP13" s="282"/>
      <c r="AQ13" s="279"/>
      <c r="AR13" s="279"/>
      <c r="AS13" s="279"/>
      <c r="AT13" s="279"/>
      <c r="AU13" s="279"/>
      <c r="AV13" s="279"/>
      <c r="AW13" s="279"/>
      <c r="AX13" s="279"/>
      <c r="AY13" s="279"/>
      <c r="AZ13" s="279"/>
      <c r="BA13" s="283"/>
      <c r="BB13" s="303"/>
      <c r="BC13" s="304"/>
      <c r="BD13" s="304"/>
      <c r="BE13" s="304"/>
      <c r="BF13" s="304"/>
      <c r="BG13" s="304"/>
      <c r="BH13" s="304"/>
      <c r="BI13" s="304"/>
      <c r="BJ13" s="306"/>
      <c r="BK13" s="291"/>
      <c r="BL13" s="291"/>
      <c r="BM13" s="291"/>
      <c r="BN13" s="291"/>
      <c r="BO13" s="291"/>
      <c r="BP13" s="291"/>
      <c r="BQ13" s="293"/>
      <c r="BR13" s="449"/>
    </row>
    <row r="14" spans="1:70" s="61" customFormat="1">
      <c r="A14" s="93"/>
      <c r="B14" s="277"/>
      <c r="C14" s="267"/>
      <c r="D14" s="267"/>
      <c r="E14" s="278"/>
      <c r="F14" s="279"/>
      <c r="G14" s="279"/>
      <c r="H14" s="279"/>
      <c r="I14" s="279"/>
      <c r="J14" s="279"/>
      <c r="K14" s="279"/>
      <c r="L14" s="279"/>
      <c r="M14" s="279"/>
      <c r="N14" s="279"/>
      <c r="O14" s="279"/>
      <c r="P14" s="279"/>
      <c r="Q14" s="279"/>
      <c r="R14" s="307" t="s">
        <v>107</v>
      </c>
      <c r="S14" s="310">
        <v>1</v>
      </c>
      <c r="T14" s="313" t="s">
        <v>125</v>
      </c>
      <c r="U14" s="314"/>
      <c r="V14" s="314"/>
      <c r="W14" s="314"/>
      <c r="X14" s="314"/>
      <c r="Y14" s="315"/>
      <c r="Z14" s="319">
        <f>IF('so-data'!$AD$32=0,"",'so-data'!$AD$32)</f>
        <v>10</v>
      </c>
      <c r="AA14" s="320"/>
      <c r="AB14" s="320"/>
      <c r="AC14" s="320"/>
      <c r="AD14" s="320"/>
      <c r="AE14" s="320"/>
      <c r="AF14" s="320"/>
      <c r="AG14" s="325" t="s">
        <v>124</v>
      </c>
      <c r="AH14" s="449"/>
      <c r="AI14" s="62"/>
      <c r="AJ14" s="62"/>
      <c r="AK14" s="92"/>
      <c r="AL14" s="253"/>
      <c r="AM14" s="253"/>
      <c r="AN14" s="253"/>
      <c r="AO14" s="253"/>
      <c r="AP14" s="282"/>
      <c r="AQ14" s="279"/>
      <c r="AR14" s="279"/>
      <c r="AS14" s="279"/>
      <c r="AT14" s="279"/>
      <c r="AU14" s="279"/>
      <c r="AV14" s="279"/>
      <c r="AW14" s="279"/>
      <c r="AX14" s="279"/>
      <c r="AY14" s="279"/>
      <c r="AZ14" s="279"/>
      <c r="BA14" s="279"/>
      <c r="BB14" s="328" t="s">
        <v>107</v>
      </c>
      <c r="BC14" s="338">
        <v>1</v>
      </c>
      <c r="BD14" s="340" t="s">
        <v>125</v>
      </c>
      <c r="BE14" s="340"/>
      <c r="BF14" s="340"/>
      <c r="BG14" s="340"/>
      <c r="BH14" s="340"/>
      <c r="BI14" s="340"/>
      <c r="BJ14" s="319">
        <f>IF('so-data'!$AE$32=0,"",'so-data'!$AE$32)</f>
        <v>20</v>
      </c>
      <c r="BK14" s="320"/>
      <c r="BL14" s="320"/>
      <c r="BM14" s="320"/>
      <c r="BN14" s="320"/>
      <c r="BO14" s="320"/>
      <c r="BP14" s="320"/>
      <c r="BQ14" s="325" t="s">
        <v>124</v>
      </c>
      <c r="BR14" s="449"/>
    </row>
    <row r="15" spans="1:70" s="61" customFormat="1">
      <c r="A15" s="93"/>
      <c r="B15" s="277"/>
      <c r="C15" s="267"/>
      <c r="D15" s="267"/>
      <c r="E15" s="278"/>
      <c r="F15" s="280"/>
      <c r="G15" s="280"/>
      <c r="H15" s="280"/>
      <c r="I15" s="280"/>
      <c r="J15" s="280"/>
      <c r="K15" s="280"/>
      <c r="L15" s="280"/>
      <c r="M15" s="280"/>
      <c r="N15" s="280"/>
      <c r="O15" s="280"/>
      <c r="P15" s="280"/>
      <c r="Q15" s="280"/>
      <c r="R15" s="308"/>
      <c r="S15" s="311"/>
      <c r="T15" s="277"/>
      <c r="U15" s="267"/>
      <c r="V15" s="267"/>
      <c r="W15" s="267"/>
      <c r="X15" s="267"/>
      <c r="Y15" s="278"/>
      <c r="Z15" s="321"/>
      <c r="AA15" s="322"/>
      <c r="AB15" s="322"/>
      <c r="AC15" s="322"/>
      <c r="AD15" s="322"/>
      <c r="AE15" s="322"/>
      <c r="AF15" s="322"/>
      <c r="AG15" s="326"/>
      <c r="AH15" s="449"/>
      <c r="AI15" s="62"/>
      <c r="AJ15" s="62"/>
      <c r="AK15" s="92"/>
      <c r="AL15" s="253"/>
      <c r="AM15" s="253"/>
      <c r="AN15" s="253"/>
      <c r="AO15" s="253"/>
      <c r="AP15" s="284"/>
      <c r="AQ15" s="285"/>
      <c r="AR15" s="285"/>
      <c r="AS15" s="285"/>
      <c r="AT15" s="285"/>
      <c r="AU15" s="285"/>
      <c r="AV15" s="285"/>
      <c r="AW15" s="285"/>
      <c r="AX15" s="285"/>
      <c r="AY15" s="285"/>
      <c r="AZ15" s="285"/>
      <c r="BA15" s="285"/>
      <c r="BB15" s="329"/>
      <c r="BC15" s="339"/>
      <c r="BD15" s="253"/>
      <c r="BE15" s="253"/>
      <c r="BF15" s="253"/>
      <c r="BG15" s="253"/>
      <c r="BH15" s="253"/>
      <c r="BI15" s="253"/>
      <c r="BJ15" s="321"/>
      <c r="BK15" s="322"/>
      <c r="BL15" s="322"/>
      <c r="BM15" s="322"/>
      <c r="BN15" s="322"/>
      <c r="BO15" s="322"/>
      <c r="BP15" s="322"/>
      <c r="BQ15" s="326"/>
      <c r="BR15" s="449"/>
    </row>
    <row r="16" spans="1:70" s="61" customFormat="1" ht="10.9" customHeight="1">
      <c r="A16" s="93"/>
      <c r="B16" s="295" t="s">
        <v>118</v>
      </c>
      <c r="C16" s="296"/>
      <c r="D16" s="296"/>
      <c r="E16" s="297"/>
      <c r="F16" s="343" t="str">
        <f>IF('so-data'!$E$14="","",'so-data'!$E$14)</f>
        <v>トウキョウトチヨダクオタスケマチ１－２－３</v>
      </c>
      <c r="G16" s="343"/>
      <c r="H16" s="343"/>
      <c r="I16" s="343"/>
      <c r="J16" s="343"/>
      <c r="K16" s="343"/>
      <c r="L16" s="343"/>
      <c r="M16" s="343"/>
      <c r="N16" s="343"/>
      <c r="O16" s="343"/>
      <c r="P16" s="343"/>
      <c r="Q16" s="343"/>
      <c r="R16" s="308"/>
      <c r="S16" s="312"/>
      <c r="T16" s="316"/>
      <c r="U16" s="317"/>
      <c r="V16" s="317"/>
      <c r="W16" s="317"/>
      <c r="X16" s="317"/>
      <c r="Y16" s="318"/>
      <c r="Z16" s="323"/>
      <c r="AA16" s="324"/>
      <c r="AB16" s="324"/>
      <c r="AC16" s="324"/>
      <c r="AD16" s="324"/>
      <c r="AE16" s="324"/>
      <c r="AF16" s="324"/>
      <c r="AG16" s="327"/>
      <c r="AH16" s="60"/>
      <c r="AI16" s="62"/>
      <c r="AJ16" s="62"/>
      <c r="AK16" s="92"/>
      <c r="AL16" s="301" t="s">
        <v>118</v>
      </c>
      <c r="AM16" s="301"/>
      <c r="AN16" s="301"/>
      <c r="AO16" s="301"/>
      <c r="AP16" s="344" t="str">
        <f>IF('so-data'!$E$14="","",'so-data'!$E$14)</f>
        <v>トウキョウトチヨダクオタスケマチ１－２－３</v>
      </c>
      <c r="AQ16" s="345"/>
      <c r="AR16" s="345"/>
      <c r="AS16" s="345"/>
      <c r="AT16" s="345"/>
      <c r="AU16" s="345"/>
      <c r="AV16" s="345"/>
      <c r="AW16" s="345"/>
      <c r="AX16" s="345"/>
      <c r="AY16" s="345"/>
      <c r="AZ16" s="345"/>
      <c r="BA16" s="345"/>
      <c r="BB16" s="329"/>
      <c r="BC16" s="339"/>
      <c r="BD16" s="253"/>
      <c r="BE16" s="253"/>
      <c r="BF16" s="253"/>
      <c r="BG16" s="253"/>
      <c r="BH16" s="253"/>
      <c r="BI16" s="253"/>
      <c r="BJ16" s="321"/>
      <c r="BK16" s="322"/>
      <c r="BL16" s="322"/>
      <c r="BM16" s="322"/>
      <c r="BN16" s="322"/>
      <c r="BO16" s="322"/>
      <c r="BP16" s="322"/>
      <c r="BQ16" s="326"/>
      <c r="BR16" s="60"/>
    </row>
    <row r="17" spans="1:70" s="61" customFormat="1" ht="12" customHeight="1">
      <c r="A17" s="93"/>
      <c r="B17" s="360" t="s">
        <v>119</v>
      </c>
      <c r="C17" s="361"/>
      <c r="D17" s="361"/>
      <c r="E17" s="362"/>
      <c r="F17" s="114" t="s">
        <v>4</v>
      </c>
      <c r="G17" s="355">
        <f>IF('so-data'!$E$13="","",'so-data'!$E$13)</f>
        <v>1001234</v>
      </c>
      <c r="H17" s="355"/>
      <c r="I17" s="355"/>
      <c r="J17" s="355"/>
      <c r="K17" s="2"/>
      <c r="L17" s="2"/>
      <c r="M17" s="2"/>
      <c r="N17" s="2"/>
      <c r="O17" s="2"/>
      <c r="P17" s="2"/>
      <c r="Q17" s="2"/>
      <c r="R17" s="308"/>
      <c r="S17" s="331">
        <v>2</v>
      </c>
      <c r="T17" s="286" t="s">
        <v>132</v>
      </c>
      <c r="U17" s="287"/>
      <c r="V17" s="287"/>
      <c r="W17" s="287"/>
      <c r="X17" s="287"/>
      <c r="Y17" s="303"/>
      <c r="Z17" s="341">
        <f>IF('so-data'!$AD$38=0,"",'so-data'!$AD$38)</f>
        <v>6</v>
      </c>
      <c r="AA17" s="336"/>
      <c r="AB17" s="336"/>
      <c r="AC17" s="336"/>
      <c r="AD17" s="336"/>
      <c r="AE17" s="336"/>
      <c r="AF17" s="336"/>
      <c r="AG17" s="342" t="s">
        <v>124</v>
      </c>
      <c r="AH17" s="60"/>
      <c r="AI17" s="62"/>
      <c r="AJ17" s="62"/>
      <c r="AK17" s="92"/>
      <c r="AL17" s="353" t="s">
        <v>119</v>
      </c>
      <c r="AM17" s="353"/>
      <c r="AN17" s="353"/>
      <c r="AO17" s="353"/>
      <c r="AP17" s="153" t="s">
        <v>4</v>
      </c>
      <c r="AQ17" s="355">
        <f>IF('so-data'!$E$13="","",'so-data'!$E$13)</f>
        <v>1001234</v>
      </c>
      <c r="AR17" s="355"/>
      <c r="AS17" s="355"/>
      <c r="AT17" s="355"/>
      <c r="AU17" s="2"/>
      <c r="AV17" s="2"/>
      <c r="AW17" s="2"/>
      <c r="AX17" s="2"/>
      <c r="AY17" s="2"/>
      <c r="AZ17" s="2"/>
      <c r="BA17" s="2"/>
      <c r="BB17" s="329"/>
      <c r="BC17" s="339">
        <v>2</v>
      </c>
      <c r="BD17" s="253" t="s">
        <v>132</v>
      </c>
      <c r="BE17" s="253"/>
      <c r="BF17" s="253"/>
      <c r="BG17" s="253"/>
      <c r="BH17" s="253"/>
      <c r="BI17" s="253"/>
      <c r="BJ17" s="341" t="str">
        <f>IF('so-data'!$AE$38=0,"",'so-data'!$AE$38)</f>
        <v/>
      </c>
      <c r="BK17" s="336"/>
      <c r="BL17" s="336"/>
      <c r="BM17" s="336"/>
      <c r="BN17" s="336"/>
      <c r="BO17" s="336"/>
      <c r="BP17" s="336"/>
      <c r="BQ17" s="342" t="s">
        <v>124</v>
      </c>
      <c r="BR17" s="60"/>
    </row>
    <row r="18" spans="1:70" s="61" customFormat="1">
      <c r="A18" s="93"/>
      <c r="B18" s="360"/>
      <c r="C18" s="361"/>
      <c r="D18" s="361"/>
      <c r="E18" s="362"/>
      <c r="F18" s="357" t="str">
        <f>IF('so-data'!$E$15="","",'so-data'!$E$15)</f>
        <v>東京都千代田区御助町１－２－３御助ビル４階</v>
      </c>
      <c r="G18" s="357"/>
      <c r="H18" s="357"/>
      <c r="I18" s="357"/>
      <c r="J18" s="357"/>
      <c r="K18" s="357"/>
      <c r="L18" s="357"/>
      <c r="M18" s="357"/>
      <c r="N18" s="357"/>
      <c r="O18" s="357"/>
      <c r="P18" s="357"/>
      <c r="Q18" s="357"/>
      <c r="R18" s="308"/>
      <c r="S18" s="311"/>
      <c r="T18" s="277"/>
      <c r="U18" s="267"/>
      <c r="V18" s="267"/>
      <c r="W18" s="267"/>
      <c r="X18" s="267"/>
      <c r="Y18" s="278"/>
      <c r="Z18" s="321"/>
      <c r="AA18" s="322"/>
      <c r="AB18" s="322"/>
      <c r="AC18" s="322"/>
      <c r="AD18" s="322"/>
      <c r="AE18" s="322"/>
      <c r="AF18" s="322"/>
      <c r="AG18" s="326"/>
      <c r="AH18" s="60"/>
      <c r="AI18" s="62"/>
      <c r="AJ18" s="62"/>
      <c r="AK18" s="92"/>
      <c r="AL18" s="354"/>
      <c r="AM18" s="354"/>
      <c r="AN18" s="354"/>
      <c r="AO18" s="354"/>
      <c r="AP18" s="356" t="str">
        <f>IF('so-data'!$E$15="","",'so-data'!$E$15)</f>
        <v>東京都千代田区御助町１－２－３御助ビル４階</v>
      </c>
      <c r="AQ18" s="357"/>
      <c r="AR18" s="357"/>
      <c r="AS18" s="357"/>
      <c r="AT18" s="357"/>
      <c r="AU18" s="357"/>
      <c r="AV18" s="357"/>
      <c r="AW18" s="357"/>
      <c r="AX18" s="357"/>
      <c r="AY18" s="357"/>
      <c r="AZ18" s="357"/>
      <c r="BA18" s="357"/>
      <c r="BB18" s="329"/>
      <c r="BC18" s="339"/>
      <c r="BD18" s="253"/>
      <c r="BE18" s="253"/>
      <c r="BF18" s="253"/>
      <c r="BG18" s="253"/>
      <c r="BH18" s="253"/>
      <c r="BI18" s="253"/>
      <c r="BJ18" s="321"/>
      <c r="BK18" s="322"/>
      <c r="BL18" s="322"/>
      <c r="BM18" s="322"/>
      <c r="BN18" s="322"/>
      <c r="BO18" s="322"/>
      <c r="BP18" s="322"/>
      <c r="BQ18" s="326"/>
      <c r="BR18" s="60"/>
    </row>
    <row r="19" spans="1:70" s="61" customFormat="1">
      <c r="A19" s="93"/>
      <c r="B19" s="360"/>
      <c r="C19" s="361"/>
      <c r="D19" s="361"/>
      <c r="E19" s="362"/>
      <c r="F19" s="357"/>
      <c r="G19" s="357"/>
      <c r="H19" s="357"/>
      <c r="I19" s="357"/>
      <c r="J19" s="357"/>
      <c r="K19" s="357"/>
      <c r="L19" s="357"/>
      <c r="M19" s="357"/>
      <c r="N19" s="357"/>
      <c r="O19" s="357"/>
      <c r="P19" s="357"/>
      <c r="Q19" s="357"/>
      <c r="R19" s="308"/>
      <c r="S19" s="312"/>
      <c r="T19" s="316"/>
      <c r="U19" s="317"/>
      <c r="V19" s="317"/>
      <c r="W19" s="317"/>
      <c r="X19" s="317"/>
      <c r="Y19" s="318"/>
      <c r="Z19" s="323"/>
      <c r="AA19" s="324"/>
      <c r="AB19" s="324"/>
      <c r="AC19" s="324"/>
      <c r="AD19" s="324"/>
      <c r="AE19" s="324"/>
      <c r="AF19" s="324"/>
      <c r="AG19" s="327"/>
      <c r="AH19" s="60"/>
      <c r="AI19" s="62"/>
      <c r="AJ19" s="62"/>
      <c r="AK19" s="92"/>
      <c r="AL19" s="354"/>
      <c r="AM19" s="354"/>
      <c r="AN19" s="354"/>
      <c r="AO19" s="354"/>
      <c r="AP19" s="356"/>
      <c r="AQ19" s="357"/>
      <c r="AR19" s="357"/>
      <c r="AS19" s="357"/>
      <c r="AT19" s="357"/>
      <c r="AU19" s="357"/>
      <c r="AV19" s="357"/>
      <c r="AW19" s="357"/>
      <c r="AX19" s="357"/>
      <c r="AY19" s="357"/>
      <c r="AZ19" s="357"/>
      <c r="BA19" s="357"/>
      <c r="BB19" s="329"/>
      <c r="BC19" s="339"/>
      <c r="BD19" s="253"/>
      <c r="BE19" s="253"/>
      <c r="BF19" s="253"/>
      <c r="BG19" s="253"/>
      <c r="BH19" s="253"/>
      <c r="BI19" s="253"/>
      <c r="BJ19" s="323"/>
      <c r="BK19" s="324"/>
      <c r="BL19" s="324"/>
      <c r="BM19" s="324"/>
      <c r="BN19" s="324"/>
      <c r="BO19" s="324"/>
      <c r="BP19" s="324"/>
      <c r="BQ19" s="327"/>
      <c r="BR19" s="60"/>
    </row>
    <row r="20" spans="1:70" s="61" customFormat="1">
      <c r="A20" s="93"/>
      <c r="B20" s="360"/>
      <c r="C20" s="361"/>
      <c r="D20" s="361"/>
      <c r="E20" s="362"/>
      <c r="F20" s="357"/>
      <c r="G20" s="357"/>
      <c r="H20" s="357"/>
      <c r="I20" s="357"/>
      <c r="J20" s="357"/>
      <c r="K20" s="357"/>
      <c r="L20" s="357"/>
      <c r="M20" s="357"/>
      <c r="N20" s="357"/>
      <c r="O20" s="357"/>
      <c r="P20" s="357"/>
      <c r="Q20" s="357"/>
      <c r="R20" s="308"/>
      <c r="S20" s="331">
        <v>3</v>
      </c>
      <c r="T20" s="286" t="s">
        <v>126</v>
      </c>
      <c r="U20" s="287"/>
      <c r="V20" s="287"/>
      <c r="W20" s="287"/>
      <c r="X20" s="287"/>
      <c r="Y20" s="303"/>
      <c r="Z20" s="336">
        <f>IF(SUM('so-data'!$AD$33:'so-data'!$AD$37)=0,"",SUM('so-data'!$AD$33:'so-data'!$AD$37))</f>
        <v>15</v>
      </c>
      <c r="AA20" s="336"/>
      <c r="AB20" s="336"/>
      <c r="AC20" s="336"/>
      <c r="AD20" s="336"/>
      <c r="AE20" s="336"/>
      <c r="AF20" s="336"/>
      <c r="AG20" s="342" t="s">
        <v>124</v>
      </c>
      <c r="AH20" s="60"/>
      <c r="AI20" s="62"/>
      <c r="AJ20" s="62"/>
      <c r="AL20" s="354"/>
      <c r="AM20" s="354"/>
      <c r="AN20" s="354"/>
      <c r="AO20" s="354"/>
      <c r="AP20" s="356"/>
      <c r="AQ20" s="357"/>
      <c r="AR20" s="357"/>
      <c r="AS20" s="357"/>
      <c r="AT20" s="357"/>
      <c r="AU20" s="357"/>
      <c r="AV20" s="357"/>
      <c r="AW20" s="357"/>
      <c r="AX20" s="357"/>
      <c r="AY20" s="357"/>
      <c r="AZ20" s="357"/>
      <c r="BA20" s="357"/>
      <c r="BB20" s="329"/>
      <c r="BC20" s="339">
        <v>3</v>
      </c>
      <c r="BD20" s="253" t="s">
        <v>126</v>
      </c>
      <c r="BE20" s="253"/>
      <c r="BF20" s="253"/>
      <c r="BG20" s="253"/>
      <c r="BH20" s="253"/>
      <c r="BI20" s="253"/>
      <c r="BJ20" s="341">
        <f>IF(SUM('so-data'!$AE$33:'so-data'!$AE$37)=0,"",SUM('so-data'!$AE$33:'so-data'!$AE$37))</f>
        <v>2</v>
      </c>
      <c r="BK20" s="336"/>
      <c r="BL20" s="336"/>
      <c r="BM20" s="336"/>
      <c r="BN20" s="336"/>
      <c r="BO20" s="336"/>
      <c r="BP20" s="336"/>
      <c r="BQ20" s="342" t="s">
        <v>124</v>
      </c>
      <c r="BR20" s="60"/>
    </row>
    <row r="21" spans="1:70" s="61" customFormat="1">
      <c r="A21" s="93"/>
      <c r="B21" s="360"/>
      <c r="C21" s="361"/>
      <c r="D21" s="361"/>
      <c r="E21" s="362"/>
      <c r="F21" s="357"/>
      <c r="G21" s="357"/>
      <c r="H21" s="357"/>
      <c r="I21" s="357"/>
      <c r="J21" s="357"/>
      <c r="K21" s="357"/>
      <c r="L21" s="357"/>
      <c r="M21" s="357"/>
      <c r="N21" s="357"/>
      <c r="O21" s="357"/>
      <c r="P21" s="357"/>
      <c r="Q21" s="357"/>
      <c r="R21" s="308"/>
      <c r="S21" s="311"/>
      <c r="T21" s="277"/>
      <c r="U21" s="267"/>
      <c r="V21" s="267"/>
      <c r="W21" s="267"/>
      <c r="X21" s="267"/>
      <c r="Y21" s="278"/>
      <c r="Z21" s="322"/>
      <c r="AA21" s="322"/>
      <c r="AB21" s="322"/>
      <c r="AC21" s="322"/>
      <c r="AD21" s="322"/>
      <c r="AE21" s="322"/>
      <c r="AF21" s="322"/>
      <c r="AG21" s="326"/>
      <c r="AH21" s="60"/>
      <c r="AI21" s="62"/>
      <c r="AJ21" s="62"/>
      <c r="AL21" s="354"/>
      <c r="AM21" s="354"/>
      <c r="AN21" s="354"/>
      <c r="AO21" s="354"/>
      <c r="AP21" s="358"/>
      <c r="AQ21" s="359"/>
      <c r="AR21" s="359"/>
      <c r="AS21" s="359"/>
      <c r="AT21" s="359"/>
      <c r="AU21" s="359"/>
      <c r="AV21" s="359"/>
      <c r="AW21" s="359"/>
      <c r="AX21" s="359"/>
      <c r="AY21" s="359"/>
      <c r="AZ21" s="359"/>
      <c r="BA21" s="359"/>
      <c r="BB21" s="329"/>
      <c r="BC21" s="339"/>
      <c r="BD21" s="253"/>
      <c r="BE21" s="253"/>
      <c r="BF21" s="253"/>
      <c r="BG21" s="253"/>
      <c r="BH21" s="253"/>
      <c r="BI21" s="253"/>
      <c r="BJ21" s="321"/>
      <c r="BK21" s="322"/>
      <c r="BL21" s="322"/>
      <c r="BM21" s="322"/>
      <c r="BN21" s="322"/>
      <c r="BO21" s="322"/>
      <c r="BP21" s="322"/>
      <c r="BQ21" s="326"/>
      <c r="BR21" s="60"/>
    </row>
    <row r="22" spans="1:70" s="61" customFormat="1" ht="11.45" customHeight="1" thickBot="1">
      <c r="A22" s="93"/>
      <c r="B22" s="286" t="s">
        <v>160</v>
      </c>
      <c r="C22" s="287"/>
      <c r="D22" s="287"/>
      <c r="E22" s="303"/>
      <c r="F22" s="350" t="str">
        <f>IF('so-data'!$E$18="","",'so-data'!$E$18)&amp;"　"&amp;IF('so-data'!$E$19="","",'so-data'!$E$19)</f>
        <v>代表取締役　総括　太郎</v>
      </c>
      <c r="G22" s="351"/>
      <c r="H22" s="351"/>
      <c r="I22" s="351"/>
      <c r="J22" s="351"/>
      <c r="K22" s="351"/>
      <c r="L22" s="351"/>
      <c r="M22" s="351"/>
      <c r="N22" s="351"/>
      <c r="O22" s="351"/>
      <c r="P22" s="351"/>
      <c r="Q22" s="351"/>
      <c r="R22" s="308"/>
      <c r="S22" s="332"/>
      <c r="T22" s="333"/>
      <c r="U22" s="334"/>
      <c r="V22" s="334"/>
      <c r="W22" s="334"/>
      <c r="X22" s="334"/>
      <c r="Y22" s="335"/>
      <c r="Z22" s="337"/>
      <c r="AA22" s="337"/>
      <c r="AB22" s="337"/>
      <c r="AC22" s="337"/>
      <c r="AD22" s="337"/>
      <c r="AE22" s="337"/>
      <c r="AF22" s="337"/>
      <c r="AG22" s="346"/>
      <c r="AH22" s="60"/>
      <c r="AI22" s="62"/>
      <c r="AJ22" s="62"/>
      <c r="AL22" s="253" t="s">
        <v>160</v>
      </c>
      <c r="AM22" s="253"/>
      <c r="AN22" s="253"/>
      <c r="AO22" s="253"/>
      <c r="AP22" s="350" t="str">
        <f>IF('so-data'!$E$18="","",'so-data'!$E$18)&amp;"　"&amp;IF('so-data'!$E$19="","",'so-data'!$E$19)</f>
        <v>代表取締役　総括　太郎</v>
      </c>
      <c r="AQ22" s="351"/>
      <c r="AR22" s="351"/>
      <c r="AS22" s="351"/>
      <c r="AT22" s="351"/>
      <c r="AU22" s="351"/>
      <c r="AV22" s="351"/>
      <c r="AW22" s="351"/>
      <c r="AX22" s="351"/>
      <c r="AY22" s="351"/>
      <c r="AZ22" s="351"/>
      <c r="BA22" s="351"/>
      <c r="BB22" s="329"/>
      <c r="BC22" s="347"/>
      <c r="BD22" s="348"/>
      <c r="BE22" s="348"/>
      <c r="BF22" s="348"/>
      <c r="BG22" s="348"/>
      <c r="BH22" s="348"/>
      <c r="BI22" s="348"/>
      <c r="BJ22" s="349"/>
      <c r="BK22" s="337"/>
      <c r="BL22" s="337"/>
      <c r="BM22" s="337"/>
      <c r="BN22" s="337"/>
      <c r="BO22" s="337"/>
      <c r="BP22" s="337"/>
      <c r="BQ22" s="346"/>
      <c r="BR22" s="60"/>
    </row>
    <row r="23" spans="1:70" s="61" customFormat="1" ht="12" thickTop="1">
      <c r="A23" s="93"/>
      <c r="B23" s="277"/>
      <c r="C23" s="267"/>
      <c r="D23" s="267"/>
      <c r="E23" s="278"/>
      <c r="F23" s="282"/>
      <c r="G23" s="279"/>
      <c r="H23" s="279"/>
      <c r="I23" s="279"/>
      <c r="J23" s="279"/>
      <c r="K23" s="279"/>
      <c r="L23" s="279"/>
      <c r="M23" s="279"/>
      <c r="N23" s="279"/>
      <c r="O23" s="279"/>
      <c r="P23" s="279"/>
      <c r="Q23" s="279"/>
      <c r="R23" s="308"/>
      <c r="S23" s="311">
        <v>4</v>
      </c>
      <c r="T23" s="267" t="s">
        <v>127</v>
      </c>
      <c r="U23" s="267"/>
      <c r="V23" s="267"/>
      <c r="W23" s="267"/>
      <c r="X23" s="267"/>
      <c r="Y23" s="267"/>
      <c r="Z23" s="321">
        <f>IF('so-data'!$AD$39=0,"",'so-data'!$AD$39)</f>
        <v>31</v>
      </c>
      <c r="AA23" s="322"/>
      <c r="AB23" s="322"/>
      <c r="AC23" s="322"/>
      <c r="AD23" s="322"/>
      <c r="AE23" s="322"/>
      <c r="AF23" s="322"/>
      <c r="AG23" s="326" t="s">
        <v>124</v>
      </c>
      <c r="AH23" s="60"/>
      <c r="AI23" s="62"/>
      <c r="AJ23" s="62"/>
      <c r="AL23" s="253"/>
      <c r="AM23" s="253"/>
      <c r="AN23" s="253"/>
      <c r="AO23" s="253"/>
      <c r="AP23" s="282"/>
      <c r="AQ23" s="279"/>
      <c r="AR23" s="279"/>
      <c r="AS23" s="279"/>
      <c r="AT23" s="279"/>
      <c r="AU23" s="279"/>
      <c r="AV23" s="279"/>
      <c r="AW23" s="279"/>
      <c r="AX23" s="279"/>
      <c r="AY23" s="279"/>
      <c r="AZ23" s="279"/>
      <c r="BA23" s="279"/>
      <c r="BB23" s="329"/>
      <c r="BC23" s="312">
        <v>4</v>
      </c>
      <c r="BD23" s="281" t="s">
        <v>127</v>
      </c>
      <c r="BE23" s="281"/>
      <c r="BF23" s="281"/>
      <c r="BG23" s="281"/>
      <c r="BH23" s="281"/>
      <c r="BI23" s="281"/>
      <c r="BJ23" s="321">
        <f>IF('so-data'!$AE$39=0,"",'so-data'!$AE$39)</f>
        <v>22</v>
      </c>
      <c r="BK23" s="322"/>
      <c r="BL23" s="322"/>
      <c r="BM23" s="322"/>
      <c r="BN23" s="322"/>
      <c r="BO23" s="322"/>
      <c r="BP23" s="322"/>
      <c r="BQ23" s="326" t="s">
        <v>124</v>
      </c>
      <c r="BR23" s="60"/>
    </row>
    <row r="24" spans="1:70" s="61" customFormat="1">
      <c r="A24" s="93"/>
      <c r="B24" s="316"/>
      <c r="C24" s="317"/>
      <c r="D24" s="317"/>
      <c r="E24" s="318"/>
      <c r="F24" s="284"/>
      <c r="G24" s="285"/>
      <c r="H24" s="285"/>
      <c r="I24" s="285"/>
      <c r="J24" s="285"/>
      <c r="K24" s="285"/>
      <c r="L24" s="285"/>
      <c r="M24" s="285"/>
      <c r="N24" s="285"/>
      <c r="O24" s="285"/>
      <c r="P24" s="285"/>
      <c r="Q24" s="285"/>
      <c r="R24" s="308"/>
      <c r="S24" s="311"/>
      <c r="T24" s="267"/>
      <c r="U24" s="267"/>
      <c r="V24" s="267"/>
      <c r="W24" s="267"/>
      <c r="X24" s="267"/>
      <c r="Y24" s="267"/>
      <c r="Z24" s="321"/>
      <c r="AA24" s="322"/>
      <c r="AB24" s="322"/>
      <c r="AC24" s="322"/>
      <c r="AD24" s="322"/>
      <c r="AE24" s="322"/>
      <c r="AF24" s="322"/>
      <c r="AG24" s="326"/>
      <c r="AH24" s="60"/>
      <c r="AI24" s="62"/>
      <c r="AJ24" s="62"/>
      <c r="AL24" s="253"/>
      <c r="AM24" s="253"/>
      <c r="AN24" s="253"/>
      <c r="AO24" s="253"/>
      <c r="AP24" s="284"/>
      <c r="AQ24" s="285"/>
      <c r="AR24" s="285"/>
      <c r="AS24" s="285"/>
      <c r="AT24" s="285"/>
      <c r="AU24" s="285"/>
      <c r="AV24" s="285"/>
      <c r="AW24" s="285"/>
      <c r="AX24" s="285"/>
      <c r="AY24" s="285"/>
      <c r="AZ24" s="285"/>
      <c r="BA24" s="285"/>
      <c r="BB24" s="329"/>
      <c r="BC24" s="339"/>
      <c r="BD24" s="253"/>
      <c r="BE24" s="253"/>
      <c r="BF24" s="253"/>
      <c r="BG24" s="253"/>
      <c r="BH24" s="253"/>
      <c r="BI24" s="253"/>
      <c r="BJ24" s="321"/>
      <c r="BK24" s="322"/>
      <c r="BL24" s="322"/>
      <c r="BM24" s="322"/>
      <c r="BN24" s="322"/>
      <c r="BO24" s="322"/>
      <c r="BP24" s="322"/>
      <c r="BQ24" s="326"/>
      <c r="BR24" s="60"/>
    </row>
    <row r="25" spans="1:70" s="61" customFormat="1" ht="11.45" customHeight="1" thickBot="1">
      <c r="A25" s="93"/>
      <c r="B25" s="286" t="s">
        <v>161</v>
      </c>
      <c r="C25" s="287"/>
      <c r="D25" s="287"/>
      <c r="E25" s="303"/>
      <c r="F25" s="351" t="str">
        <f>IF('so-data'!$E$20="","",'so-data'!$E$20)</f>
        <v>経理部経理課電算係</v>
      </c>
      <c r="G25" s="351"/>
      <c r="H25" s="351"/>
      <c r="I25" s="351"/>
      <c r="J25" s="351"/>
      <c r="K25" s="351"/>
      <c r="L25" s="351"/>
      <c r="M25" s="351"/>
      <c r="N25" s="351"/>
      <c r="O25" s="351"/>
      <c r="P25" s="351"/>
      <c r="Q25" s="351"/>
      <c r="R25" s="309"/>
      <c r="S25" s="352"/>
      <c r="T25" s="371"/>
      <c r="U25" s="371"/>
      <c r="V25" s="371"/>
      <c r="W25" s="371"/>
      <c r="X25" s="371"/>
      <c r="Y25" s="371"/>
      <c r="Z25" s="372"/>
      <c r="AA25" s="373"/>
      <c r="AB25" s="373"/>
      <c r="AC25" s="373"/>
      <c r="AD25" s="373"/>
      <c r="AE25" s="373"/>
      <c r="AF25" s="373"/>
      <c r="AG25" s="363"/>
      <c r="AH25" s="60"/>
      <c r="AI25" s="62"/>
      <c r="AJ25" s="62"/>
      <c r="AL25" s="253" t="s">
        <v>161</v>
      </c>
      <c r="AM25" s="253"/>
      <c r="AN25" s="253"/>
      <c r="AO25" s="253"/>
      <c r="AP25" s="350" t="str">
        <f>IF('so-data'!$E$20="","",'so-data'!$E$20)</f>
        <v>経理部経理課電算係</v>
      </c>
      <c r="AQ25" s="351"/>
      <c r="AR25" s="351"/>
      <c r="AS25" s="351"/>
      <c r="AT25" s="351"/>
      <c r="AU25" s="351"/>
      <c r="AV25" s="351"/>
      <c r="AW25" s="351"/>
      <c r="AX25" s="351"/>
      <c r="AY25" s="351"/>
      <c r="AZ25" s="351"/>
      <c r="BA25" s="351"/>
      <c r="BB25" s="330"/>
      <c r="BC25" s="374"/>
      <c r="BD25" s="375"/>
      <c r="BE25" s="375"/>
      <c r="BF25" s="375"/>
      <c r="BG25" s="375"/>
      <c r="BH25" s="375"/>
      <c r="BI25" s="375"/>
      <c r="BJ25" s="372"/>
      <c r="BK25" s="373"/>
      <c r="BL25" s="373"/>
      <c r="BM25" s="373"/>
      <c r="BN25" s="373"/>
      <c r="BO25" s="373"/>
      <c r="BP25" s="373"/>
      <c r="BQ25" s="363"/>
      <c r="BR25" s="60"/>
    </row>
    <row r="26" spans="1:70" s="61" customFormat="1">
      <c r="A26" s="93"/>
      <c r="B26" s="277"/>
      <c r="C26" s="267"/>
      <c r="D26" s="267"/>
      <c r="E26" s="278"/>
      <c r="F26" s="279"/>
      <c r="G26" s="279"/>
      <c r="H26" s="279"/>
      <c r="I26" s="279"/>
      <c r="J26" s="279"/>
      <c r="K26" s="279"/>
      <c r="L26" s="279"/>
      <c r="M26" s="279"/>
      <c r="N26" s="279"/>
      <c r="O26" s="279"/>
      <c r="P26" s="279"/>
      <c r="Q26" s="283"/>
      <c r="R26" s="277" t="s">
        <v>130</v>
      </c>
      <c r="S26" s="267"/>
      <c r="T26" s="267"/>
      <c r="U26" s="267"/>
      <c r="V26" s="267"/>
      <c r="W26" s="267"/>
      <c r="X26" s="267"/>
      <c r="Y26" s="278"/>
      <c r="Z26" s="364" t="str">
        <f>IF('so-data'!$E$27="","",'so-data'!$E$27)</f>
        <v>東京</v>
      </c>
      <c r="AA26" s="365"/>
      <c r="AB26" s="365"/>
      <c r="AC26" s="365"/>
      <c r="AD26" s="365"/>
      <c r="AE26" s="245" t="s">
        <v>37</v>
      </c>
      <c r="AF26" s="245"/>
      <c r="AG26" s="368"/>
      <c r="AH26" s="60"/>
      <c r="AI26" s="62"/>
      <c r="AJ26" s="62"/>
      <c r="AL26" s="253"/>
      <c r="AM26" s="253"/>
      <c r="AN26" s="253"/>
      <c r="AO26" s="253"/>
      <c r="AP26" s="282"/>
      <c r="AQ26" s="279"/>
      <c r="AR26" s="279"/>
      <c r="AS26" s="279"/>
      <c r="AT26" s="279"/>
      <c r="AU26" s="279"/>
      <c r="AV26" s="279"/>
      <c r="AW26" s="279"/>
      <c r="AX26" s="279"/>
      <c r="AY26" s="279"/>
      <c r="AZ26" s="279"/>
      <c r="BA26" s="283"/>
      <c r="BB26" s="281" t="s">
        <v>130</v>
      </c>
      <c r="BC26" s="281"/>
      <c r="BD26" s="281"/>
      <c r="BE26" s="281"/>
      <c r="BF26" s="281"/>
      <c r="BG26" s="281"/>
      <c r="BH26" s="281"/>
      <c r="BI26" s="281"/>
      <c r="BJ26" s="365" t="str">
        <f>IF('so-data'!$E$27="","",'so-data'!$E$27)</f>
        <v>東京</v>
      </c>
      <c r="BK26" s="365"/>
      <c r="BL26" s="365"/>
      <c r="BM26" s="365"/>
      <c r="BN26" s="365"/>
      <c r="BO26" s="245" t="s">
        <v>37</v>
      </c>
      <c r="BP26" s="245"/>
      <c r="BQ26" s="376"/>
      <c r="BR26" s="60"/>
    </row>
    <row r="27" spans="1:70" s="61" customFormat="1">
      <c r="A27" s="93"/>
      <c r="B27" s="277"/>
      <c r="C27" s="267"/>
      <c r="D27" s="267"/>
      <c r="E27" s="278"/>
      <c r="F27" s="377" t="s">
        <v>123</v>
      </c>
      <c r="G27" s="377"/>
      <c r="H27" s="378" t="str">
        <f>IF('so-data'!$E$21="","",'so-data'!$E$21)</f>
        <v>支払　三郎</v>
      </c>
      <c r="I27" s="378"/>
      <c r="J27" s="378"/>
      <c r="K27" s="378"/>
      <c r="L27" s="378"/>
      <c r="M27" s="378"/>
      <c r="N27" s="378"/>
      <c r="O27" s="378"/>
      <c r="P27" s="378"/>
      <c r="Q27" s="379"/>
      <c r="R27" s="316"/>
      <c r="S27" s="317"/>
      <c r="T27" s="317"/>
      <c r="U27" s="317"/>
      <c r="V27" s="317"/>
      <c r="W27" s="317"/>
      <c r="X27" s="317"/>
      <c r="Y27" s="318"/>
      <c r="Z27" s="366"/>
      <c r="AA27" s="367"/>
      <c r="AB27" s="367"/>
      <c r="AC27" s="367"/>
      <c r="AD27" s="367"/>
      <c r="AE27" s="369"/>
      <c r="AF27" s="369"/>
      <c r="AG27" s="370"/>
      <c r="AH27" s="60"/>
      <c r="AI27" s="62"/>
      <c r="AJ27" s="62"/>
      <c r="AL27" s="253"/>
      <c r="AM27" s="253"/>
      <c r="AN27" s="253"/>
      <c r="AO27" s="253"/>
      <c r="AP27" s="380" t="s">
        <v>123</v>
      </c>
      <c r="AQ27" s="377"/>
      <c r="AR27" s="378" t="str">
        <f>IF('so-data'!$E$21="","",'so-data'!$E$21)</f>
        <v>支払　三郎</v>
      </c>
      <c r="AS27" s="378"/>
      <c r="AT27" s="378"/>
      <c r="AU27" s="378"/>
      <c r="AV27" s="378"/>
      <c r="AW27" s="378"/>
      <c r="AX27" s="378"/>
      <c r="AY27" s="378"/>
      <c r="AZ27" s="378"/>
      <c r="BA27" s="379"/>
      <c r="BB27" s="253"/>
      <c r="BC27" s="253"/>
      <c r="BD27" s="253"/>
      <c r="BE27" s="253"/>
      <c r="BF27" s="253"/>
      <c r="BG27" s="253"/>
      <c r="BH27" s="253"/>
      <c r="BI27" s="253"/>
      <c r="BJ27" s="365"/>
      <c r="BK27" s="365"/>
      <c r="BL27" s="365"/>
      <c r="BM27" s="365"/>
      <c r="BN27" s="365"/>
      <c r="BO27" s="245"/>
      <c r="BP27" s="245"/>
      <c r="BQ27" s="376"/>
      <c r="BR27" s="60"/>
    </row>
    <row r="28" spans="1:70" s="61" customFormat="1">
      <c r="A28" s="93"/>
      <c r="B28" s="277"/>
      <c r="C28" s="267"/>
      <c r="D28" s="267"/>
      <c r="E28" s="278"/>
      <c r="F28" s="377"/>
      <c r="G28" s="377"/>
      <c r="H28" s="378"/>
      <c r="I28" s="378"/>
      <c r="J28" s="378"/>
      <c r="K28" s="378"/>
      <c r="L28" s="378"/>
      <c r="M28" s="378"/>
      <c r="N28" s="378"/>
      <c r="O28" s="378"/>
      <c r="P28" s="378"/>
      <c r="Q28" s="379"/>
      <c r="R28" s="381" t="s">
        <v>131</v>
      </c>
      <c r="S28" s="382"/>
      <c r="T28" s="382"/>
      <c r="U28" s="382"/>
      <c r="V28" s="382"/>
      <c r="W28" s="382"/>
      <c r="X28" s="382"/>
      <c r="Y28" s="383"/>
      <c r="Z28" s="387" t="str">
        <f>IF('so-data'!$E$28="","",'so-data'!$E$28)</f>
        <v>20日〆25日払</v>
      </c>
      <c r="AA28" s="388"/>
      <c r="AB28" s="388"/>
      <c r="AC28" s="388"/>
      <c r="AD28" s="388"/>
      <c r="AE28" s="388"/>
      <c r="AF28" s="388"/>
      <c r="AG28" s="389"/>
      <c r="AH28" s="60"/>
      <c r="AI28" s="62"/>
      <c r="AJ28" s="62"/>
      <c r="AL28" s="253"/>
      <c r="AM28" s="253"/>
      <c r="AN28" s="253"/>
      <c r="AO28" s="253"/>
      <c r="AP28" s="380"/>
      <c r="AQ28" s="377"/>
      <c r="AR28" s="378"/>
      <c r="AS28" s="378"/>
      <c r="AT28" s="378"/>
      <c r="AU28" s="378"/>
      <c r="AV28" s="378"/>
      <c r="AW28" s="378"/>
      <c r="AX28" s="378"/>
      <c r="AY28" s="378"/>
      <c r="AZ28" s="378"/>
      <c r="BA28" s="379"/>
      <c r="BB28" s="393" t="s">
        <v>131</v>
      </c>
      <c r="BC28" s="393"/>
      <c r="BD28" s="393"/>
      <c r="BE28" s="393"/>
      <c r="BF28" s="393"/>
      <c r="BG28" s="393"/>
      <c r="BH28" s="393"/>
      <c r="BI28" s="393"/>
      <c r="BJ28" s="394" t="str">
        <f>IF('so-data'!$E$28="","",'so-data'!$E$28)</f>
        <v>20日〆25日払</v>
      </c>
      <c r="BK28" s="394"/>
      <c r="BL28" s="394"/>
      <c r="BM28" s="394"/>
      <c r="BN28" s="394"/>
      <c r="BO28" s="394"/>
      <c r="BP28" s="394"/>
      <c r="BQ28" s="394"/>
      <c r="BR28" s="60"/>
    </row>
    <row r="29" spans="1:70" s="61" customFormat="1">
      <c r="A29" s="93"/>
      <c r="B29" s="316"/>
      <c r="C29" s="317"/>
      <c r="D29" s="317"/>
      <c r="E29" s="318"/>
      <c r="F29" s="395" t="s">
        <v>121</v>
      </c>
      <c r="G29" s="395"/>
      <c r="H29" s="396" t="str">
        <f>IF('so-data'!$E$22="","",'so-data'!$E$22)</f>
        <v>０３－１２３４－５６７８</v>
      </c>
      <c r="I29" s="396"/>
      <c r="J29" s="396"/>
      <c r="K29" s="396"/>
      <c r="L29" s="396"/>
      <c r="M29" s="131" t="s">
        <v>122</v>
      </c>
      <c r="N29" s="132"/>
      <c r="O29" s="133"/>
      <c r="P29" s="133"/>
      <c r="Q29" s="134"/>
      <c r="R29" s="384"/>
      <c r="S29" s="385"/>
      <c r="T29" s="385"/>
      <c r="U29" s="385"/>
      <c r="V29" s="385"/>
      <c r="W29" s="385"/>
      <c r="X29" s="385"/>
      <c r="Y29" s="386"/>
      <c r="Z29" s="390"/>
      <c r="AA29" s="391"/>
      <c r="AB29" s="391"/>
      <c r="AC29" s="391"/>
      <c r="AD29" s="391"/>
      <c r="AE29" s="391"/>
      <c r="AF29" s="391"/>
      <c r="AG29" s="392"/>
      <c r="AH29" s="60"/>
      <c r="AI29" s="62"/>
      <c r="AJ29" s="62"/>
      <c r="AL29" s="253"/>
      <c r="AM29" s="253"/>
      <c r="AN29" s="253"/>
      <c r="AO29" s="253"/>
      <c r="AP29" s="397" t="s">
        <v>121</v>
      </c>
      <c r="AQ29" s="395"/>
      <c r="AR29" s="396" t="str">
        <f>IF('so-data'!$E$22="","",'so-data'!$E$22)</f>
        <v>０３－１２３４－５６７８</v>
      </c>
      <c r="AS29" s="396"/>
      <c r="AT29" s="396"/>
      <c r="AU29" s="396"/>
      <c r="AV29" s="396"/>
      <c r="AW29" s="131" t="s">
        <v>122</v>
      </c>
      <c r="AX29" s="132"/>
      <c r="AY29" s="133"/>
      <c r="AZ29" s="133"/>
      <c r="BA29" s="134"/>
      <c r="BB29" s="393"/>
      <c r="BC29" s="393"/>
      <c r="BD29" s="393"/>
      <c r="BE29" s="393"/>
      <c r="BF29" s="393"/>
      <c r="BG29" s="393"/>
      <c r="BH29" s="393"/>
      <c r="BI29" s="393"/>
      <c r="BJ29" s="394"/>
      <c r="BK29" s="394"/>
      <c r="BL29" s="394"/>
      <c r="BM29" s="394"/>
      <c r="BN29" s="394"/>
      <c r="BO29" s="394"/>
      <c r="BP29" s="394"/>
      <c r="BQ29" s="394"/>
      <c r="BR29" s="60"/>
    </row>
    <row r="30" spans="1:70" s="61" customFormat="1" ht="12" customHeight="1">
      <c r="A30" s="93"/>
      <c r="B30" s="286" t="s">
        <v>120</v>
      </c>
      <c r="C30" s="287"/>
      <c r="D30" s="287"/>
      <c r="E30" s="303"/>
      <c r="F30" s="398" t="s">
        <v>123</v>
      </c>
      <c r="G30" s="398"/>
      <c r="H30" s="399" t="str">
        <f>IF('so-data'!$E$23="","",'so-data'!$E$23)</f>
        <v>お助け会計事務所</v>
      </c>
      <c r="I30" s="399"/>
      <c r="J30" s="399"/>
      <c r="K30" s="399"/>
      <c r="L30" s="399"/>
      <c r="M30" s="399"/>
      <c r="N30" s="399"/>
      <c r="O30" s="399"/>
      <c r="P30" s="399"/>
      <c r="Q30" s="400"/>
      <c r="R30" s="401" t="s">
        <v>129</v>
      </c>
      <c r="S30" s="402"/>
      <c r="T30" s="402"/>
      <c r="U30" s="402"/>
      <c r="V30" s="402"/>
      <c r="W30" s="402"/>
      <c r="X30" s="402"/>
      <c r="Y30" s="403"/>
      <c r="Z30" s="135"/>
      <c r="AA30" s="407" t="s">
        <v>128</v>
      </c>
      <c r="AB30" s="407"/>
      <c r="AC30" s="407"/>
      <c r="AD30" s="407" t="s">
        <v>105</v>
      </c>
      <c r="AE30" s="409" t="s">
        <v>104</v>
      </c>
      <c r="AF30" s="409"/>
      <c r="AG30" s="410"/>
      <c r="AH30" s="60"/>
      <c r="AI30" s="62"/>
      <c r="AJ30" s="62"/>
      <c r="AL30" s="253" t="s">
        <v>120</v>
      </c>
      <c r="AM30" s="253"/>
      <c r="AN30" s="253"/>
      <c r="AO30" s="253"/>
      <c r="AP30" s="418" t="s">
        <v>123</v>
      </c>
      <c r="AQ30" s="398"/>
      <c r="AR30" s="399" t="str">
        <f>IF('so-data'!$E$23="","",'so-data'!$E$23)</f>
        <v>お助け会計事務所</v>
      </c>
      <c r="AS30" s="399"/>
      <c r="AT30" s="399"/>
      <c r="AU30" s="399"/>
      <c r="AV30" s="399"/>
      <c r="AW30" s="399"/>
      <c r="AX30" s="399"/>
      <c r="AY30" s="399"/>
      <c r="AZ30" s="399"/>
      <c r="BA30" s="400"/>
      <c r="BB30" s="354" t="s">
        <v>129</v>
      </c>
      <c r="BC30" s="354"/>
      <c r="BD30" s="354"/>
      <c r="BE30" s="354"/>
      <c r="BF30" s="354"/>
      <c r="BG30" s="354"/>
      <c r="BH30" s="354"/>
      <c r="BI30" s="354"/>
      <c r="BJ30" s="135"/>
      <c r="BK30" s="407" t="s">
        <v>128</v>
      </c>
      <c r="BL30" s="407"/>
      <c r="BM30" s="407"/>
      <c r="BN30" s="407" t="s">
        <v>105</v>
      </c>
      <c r="BO30" s="409" t="s">
        <v>104</v>
      </c>
      <c r="BP30" s="409"/>
      <c r="BQ30" s="410"/>
      <c r="BR30" s="60"/>
    </row>
    <row r="31" spans="1:70" s="61" customFormat="1">
      <c r="A31" s="93"/>
      <c r="B31" s="316"/>
      <c r="C31" s="317"/>
      <c r="D31" s="317"/>
      <c r="E31" s="318"/>
      <c r="F31" s="395" t="s">
        <v>121</v>
      </c>
      <c r="G31" s="395"/>
      <c r="H31" s="396" t="str">
        <f>IF('so-data'!$E$24="","",'so-data'!$E$24)</f>
        <v>０３－１１１１－２２２２</v>
      </c>
      <c r="I31" s="396"/>
      <c r="J31" s="396"/>
      <c r="K31" s="396"/>
      <c r="L31" s="396"/>
      <c r="M31" s="131" t="s">
        <v>122</v>
      </c>
      <c r="N31" s="132"/>
      <c r="O31" s="133"/>
      <c r="P31" s="133"/>
      <c r="Q31" s="134"/>
      <c r="R31" s="404"/>
      <c r="S31" s="405"/>
      <c r="T31" s="405"/>
      <c r="U31" s="405"/>
      <c r="V31" s="405"/>
      <c r="W31" s="405"/>
      <c r="X31" s="405"/>
      <c r="Y31" s="406"/>
      <c r="Z31" s="123"/>
      <c r="AA31" s="408"/>
      <c r="AB31" s="408"/>
      <c r="AC31" s="408"/>
      <c r="AD31" s="408"/>
      <c r="AE31" s="411"/>
      <c r="AF31" s="411"/>
      <c r="AG31" s="412"/>
      <c r="AH31" s="60"/>
      <c r="AI31" s="62"/>
      <c r="AJ31" s="62"/>
      <c r="AL31" s="253"/>
      <c r="AM31" s="253"/>
      <c r="AN31" s="253"/>
      <c r="AO31" s="253"/>
      <c r="AP31" s="397" t="s">
        <v>121</v>
      </c>
      <c r="AQ31" s="395"/>
      <c r="AR31" s="396" t="str">
        <f>IF('so-data'!$E$24="","",'so-data'!$E$24)</f>
        <v>０３－１１１１－２２２２</v>
      </c>
      <c r="AS31" s="396"/>
      <c r="AT31" s="396"/>
      <c r="AU31" s="396"/>
      <c r="AV31" s="396"/>
      <c r="AW31" s="131" t="s">
        <v>122</v>
      </c>
      <c r="AX31" s="132"/>
      <c r="AY31" s="133"/>
      <c r="AZ31" s="133"/>
      <c r="BA31" s="134"/>
      <c r="BB31" s="354"/>
      <c r="BC31" s="354"/>
      <c r="BD31" s="354"/>
      <c r="BE31" s="354"/>
      <c r="BF31" s="354"/>
      <c r="BG31" s="354"/>
      <c r="BH31" s="354"/>
      <c r="BI31" s="354"/>
      <c r="BJ31" s="123"/>
      <c r="BK31" s="408"/>
      <c r="BL31" s="408"/>
      <c r="BM31" s="408"/>
      <c r="BN31" s="408"/>
      <c r="BO31" s="411"/>
      <c r="BP31" s="411"/>
      <c r="BQ31" s="412"/>
      <c r="BR31" s="60"/>
    </row>
    <row r="32" spans="1:70" s="2" customFormat="1" ht="10.5">
      <c r="A32" s="91"/>
      <c r="B32" s="111"/>
      <c r="C32" s="111"/>
      <c r="D32" s="111"/>
      <c r="E32" s="111"/>
      <c r="F32" s="112"/>
      <c r="G32" s="112"/>
      <c r="H32" s="90"/>
      <c r="I32" s="90"/>
      <c r="J32" s="90"/>
      <c r="K32" s="90"/>
      <c r="L32" s="90"/>
      <c r="M32" s="112"/>
      <c r="N32" s="89"/>
      <c r="R32" s="113"/>
      <c r="S32" s="113"/>
      <c r="T32" s="113"/>
      <c r="U32" s="113"/>
      <c r="V32" s="113"/>
      <c r="W32" s="113"/>
      <c r="X32" s="113"/>
      <c r="Y32" s="113"/>
      <c r="AA32" s="114"/>
      <c r="AB32" s="114"/>
      <c r="AC32" s="114"/>
      <c r="AD32" s="114"/>
      <c r="AE32" s="112"/>
      <c r="AF32" s="112"/>
      <c r="AG32" s="112"/>
      <c r="AH32" s="160"/>
      <c r="AI32" s="86"/>
      <c r="AJ32" s="86"/>
      <c r="AL32" s="111"/>
      <c r="AM32" s="111"/>
      <c r="AN32" s="111"/>
      <c r="AO32" s="111"/>
      <c r="AP32" s="112"/>
      <c r="AQ32" s="112"/>
      <c r="AR32" s="90"/>
      <c r="AS32" s="90"/>
      <c r="AT32" s="90"/>
      <c r="AU32" s="90"/>
      <c r="AV32" s="90"/>
      <c r="AW32" s="112"/>
      <c r="AX32" s="89"/>
      <c r="BB32" s="113"/>
      <c r="BC32" s="113"/>
      <c r="BD32" s="113"/>
      <c r="BE32" s="113"/>
      <c r="BF32" s="113"/>
      <c r="BG32" s="113"/>
      <c r="BH32" s="113"/>
      <c r="BI32" s="113"/>
      <c r="BK32" s="114"/>
      <c r="BL32" s="114"/>
      <c r="BM32" s="114"/>
      <c r="BN32" s="114"/>
      <c r="BO32" s="112"/>
      <c r="BP32" s="112"/>
      <c r="BQ32" s="112"/>
      <c r="BR32" s="160"/>
    </row>
    <row r="33" spans="1:70" s="2" customFormat="1" ht="14.25">
      <c r="A33" s="175"/>
      <c r="B33" s="169" t="s">
        <v>189</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0"/>
      <c r="AI33" s="86"/>
      <c r="AJ33" s="86"/>
      <c r="AK33" s="91"/>
      <c r="AL33" s="169" t="s">
        <v>189</v>
      </c>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0"/>
    </row>
    <row r="34" spans="1:70" s="2" customFormat="1" ht="21" customHeight="1">
      <c r="A34" s="174"/>
      <c r="B34" s="176">
        <v>1</v>
      </c>
      <c r="C34" s="447" t="s">
        <v>192</v>
      </c>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172"/>
      <c r="AI34" s="86"/>
      <c r="AJ34" s="86"/>
      <c r="AK34" s="91"/>
      <c r="AL34" s="176">
        <v>1</v>
      </c>
      <c r="AM34" s="447" t="s">
        <v>192</v>
      </c>
      <c r="AN34" s="447"/>
      <c r="AO34" s="447"/>
      <c r="AP34" s="447"/>
      <c r="AQ34" s="447"/>
      <c r="AR34" s="447"/>
      <c r="AS34" s="447"/>
      <c r="AT34" s="447"/>
      <c r="AU34" s="447"/>
      <c r="AV34" s="447"/>
      <c r="AW34" s="447"/>
      <c r="AX34" s="447"/>
      <c r="AY34" s="447"/>
      <c r="AZ34" s="447"/>
      <c r="BA34" s="447"/>
      <c r="BB34" s="447"/>
      <c r="BC34" s="447"/>
      <c r="BD34" s="447"/>
      <c r="BE34" s="447"/>
      <c r="BF34" s="447"/>
      <c r="BG34" s="447"/>
      <c r="BH34" s="447"/>
      <c r="BI34" s="447"/>
      <c r="BJ34" s="447"/>
      <c r="BK34" s="447"/>
      <c r="BL34" s="447"/>
      <c r="BM34" s="447"/>
      <c r="BN34" s="447"/>
      <c r="BO34" s="447"/>
      <c r="BP34" s="447"/>
      <c r="BQ34" s="447"/>
      <c r="BR34" s="160"/>
    </row>
    <row r="35" spans="1:70" s="2" customFormat="1" ht="14.25">
      <c r="A35" s="175"/>
      <c r="B35" s="176">
        <v>2</v>
      </c>
      <c r="C35" s="448" t="s">
        <v>193</v>
      </c>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171"/>
      <c r="AI35" s="86"/>
      <c r="AJ35" s="86"/>
      <c r="AK35" s="91"/>
      <c r="AL35" s="176">
        <v>2</v>
      </c>
      <c r="AM35" s="448" t="s">
        <v>193</v>
      </c>
      <c r="AN35" s="448"/>
      <c r="AO35" s="448"/>
      <c r="AP35" s="448"/>
      <c r="AQ35" s="448"/>
      <c r="AR35" s="448"/>
      <c r="AS35" s="448"/>
      <c r="AT35" s="448"/>
      <c r="AU35" s="448"/>
      <c r="AV35" s="448"/>
      <c r="AW35" s="448"/>
      <c r="AX35" s="448"/>
      <c r="AY35" s="448"/>
      <c r="AZ35" s="448"/>
      <c r="BA35" s="448"/>
      <c r="BB35" s="448"/>
      <c r="BC35" s="448"/>
      <c r="BD35" s="448"/>
      <c r="BE35" s="448"/>
      <c r="BF35" s="448"/>
      <c r="BG35" s="448"/>
      <c r="BH35" s="448"/>
      <c r="BI35" s="448"/>
      <c r="BJ35" s="448"/>
      <c r="BK35" s="448"/>
      <c r="BL35" s="448"/>
      <c r="BM35" s="448"/>
      <c r="BN35" s="448"/>
      <c r="BO35" s="448"/>
      <c r="BP35" s="448"/>
      <c r="BQ35" s="448"/>
      <c r="BR35" s="160"/>
    </row>
    <row r="36" spans="1:70" s="2" customFormat="1" ht="14.25">
      <c r="A36" s="175"/>
      <c r="B36" s="176"/>
      <c r="C36" s="170" t="s">
        <v>190</v>
      </c>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86"/>
      <c r="AJ36" s="86"/>
      <c r="AK36" s="91"/>
      <c r="AL36" s="176"/>
      <c r="AM36" s="170" t="s">
        <v>190</v>
      </c>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1"/>
      <c r="BQ36" s="171"/>
      <c r="BR36" s="160"/>
    </row>
    <row r="37" spans="1:70" s="2" customFormat="1" ht="14.25">
      <c r="A37" s="175"/>
      <c r="B37" s="176"/>
      <c r="C37" s="170" t="s">
        <v>191</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86"/>
      <c r="AJ37" s="86"/>
      <c r="AK37" s="91"/>
      <c r="AL37" s="176"/>
      <c r="AM37" s="170" t="s">
        <v>191</v>
      </c>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c r="BQ37" s="171"/>
      <c r="BR37" s="160"/>
    </row>
    <row r="38" spans="1:70" s="2" customFormat="1" ht="14.25">
      <c r="A38" s="175"/>
      <c r="B38" s="176">
        <v>3</v>
      </c>
      <c r="C38" s="170" t="s">
        <v>195</v>
      </c>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86"/>
      <c r="AJ38" s="86"/>
      <c r="AK38" s="91"/>
      <c r="AL38" s="176">
        <v>3</v>
      </c>
      <c r="AM38" s="170" t="s">
        <v>195</v>
      </c>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71"/>
      <c r="BR38" s="160"/>
    </row>
    <row r="39" spans="1:70" s="2" customFormat="1" ht="14.25">
      <c r="A39" s="175"/>
      <c r="B39" s="176">
        <v>4</v>
      </c>
      <c r="C39" s="170" t="s">
        <v>194</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86"/>
      <c r="AJ39" s="86"/>
      <c r="AK39" s="91"/>
      <c r="AL39" s="176">
        <v>4</v>
      </c>
      <c r="AM39" s="170" t="s">
        <v>194</v>
      </c>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60"/>
    </row>
    <row r="40" spans="1:70" s="2" customFormat="1" ht="33" customHeight="1">
      <c r="A40" s="173"/>
      <c r="B40" s="176">
        <v>5</v>
      </c>
      <c r="C40" s="447" t="s">
        <v>196</v>
      </c>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172"/>
      <c r="AI40" s="86"/>
      <c r="AJ40" s="86"/>
      <c r="AK40" s="91"/>
      <c r="AL40" s="176">
        <v>5</v>
      </c>
      <c r="AM40" s="447" t="s">
        <v>196</v>
      </c>
      <c r="AN40" s="447"/>
      <c r="AO40" s="447"/>
      <c r="AP40" s="447"/>
      <c r="AQ40" s="447"/>
      <c r="AR40" s="447"/>
      <c r="AS40" s="447"/>
      <c r="AT40" s="447"/>
      <c r="AU40" s="447"/>
      <c r="AV40" s="447"/>
      <c r="AW40" s="447"/>
      <c r="AX40" s="447"/>
      <c r="AY40" s="447"/>
      <c r="AZ40" s="447"/>
      <c r="BA40" s="447"/>
      <c r="BB40" s="447"/>
      <c r="BC40" s="447"/>
      <c r="BD40" s="447"/>
      <c r="BE40" s="447"/>
      <c r="BF40" s="447"/>
      <c r="BG40" s="447"/>
      <c r="BH40" s="447"/>
      <c r="BI40" s="447"/>
      <c r="BJ40" s="447"/>
      <c r="BK40" s="447"/>
      <c r="BL40" s="447"/>
      <c r="BM40" s="447"/>
      <c r="BN40" s="447"/>
      <c r="BO40" s="447"/>
      <c r="BP40" s="447"/>
      <c r="BQ40" s="447"/>
      <c r="BR40" s="160"/>
    </row>
    <row r="41" spans="1:70" s="2" customFormat="1" ht="21" customHeight="1">
      <c r="A41" s="174"/>
      <c r="B41" s="176">
        <v>6</v>
      </c>
      <c r="C41" s="447" t="s">
        <v>197</v>
      </c>
      <c r="D41" s="447"/>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172"/>
      <c r="AI41" s="86"/>
      <c r="AJ41" s="86"/>
      <c r="AK41" s="91"/>
      <c r="AL41" s="176">
        <v>6</v>
      </c>
      <c r="AM41" s="447" t="s">
        <v>197</v>
      </c>
      <c r="AN41" s="447"/>
      <c r="AO41" s="447"/>
      <c r="AP41" s="447"/>
      <c r="AQ41" s="447"/>
      <c r="AR41" s="447"/>
      <c r="AS41" s="447"/>
      <c r="AT41" s="447"/>
      <c r="AU41" s="447"/>
      <c r="AV41" s="447"/>
      <c r="AW41" s="447"/>
      <c r="AX41" s="447"/>
      <c r="AY41" s="447"/>
      <c r="AZ41" s="447"/>
      <c r="BA41" s="447"/>
      <c r="BB41" s="447"/>
      <c r="BC41" s="447"/>
      <c r="BD41" s="447"/>
      <c r="BE41" s="447"/>
      <c r="BF41" s="447"/>
      <c r="BG41" s="447"/>
      <c r="BH41" s="447"/>
      <c r="BI41" s="447"/>
      <c r="BJ41" s="447"/>
      <c r="BK41" s="447"/>
      <c r="BL41" s="447"/>
      <c r="BM41" s="447"/>
      <c r="BN41" s="447"/>
      <c r="BO41" s="447"/>
      <c r="BP41" s="447"/>
      <c r="BQ41" s="447"/>
      <c r="BR41" s="160"/>
    </row>
    <row r="42" spans="1:70" s="2" customFormat="1" ht="21" customHeight="1">
      <c r="A42" s="174"/>
      <c r="B42" s="176">
        <v>7</v>
      </c>
      <c r="C42" s="447" t="s">
        <v>198</v>
      </c>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172"/>
      <c r="AI42" s="86"/>
      <c r="AJ42" s="86"/>
      <c r="AK42" s="91"/>
      <c r="AL42" s="176">
        <v>7</v>
      </c>
      <c r="AM42" s="447" t="s">
        <v>198</v>
      </c>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7"/>
      <c r="BJ42" s="447"/>
      <c r="BK42" s="447"/>
      <c r="BL42" s="447"/>
      <c r="BM42" s="447"/>
      <c r="BN42" s="447"/>
      <c r="BO42" s="447"/>
      <c r="BP42" s="447"/>
      <c r="BQ42" s="447"/>
      <c r="BR42" s="160"/>
    </row>
    <row r="43" spans="1:70" s="2" customFormat="1" ht="21" customHeight="1">
      <c r="A43" s="174"/>
      <c r="B43" s="176">
        <v>8</v>
      </c>
      <c r="C43" s="447" t="s">
        <v>201</v>
      </c>
      <c r="D43" s="447"/>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172"/>
      <c r="AI43" s="86"/>
      <c r="AJ43" s="86"/>
      <c r="AK43" s="91"/>
      <c r="AL43" s="176">
        <v>8</v>
      </c>
      <c r="AM43" s="447" t="s">
        <v>201</v>
      </c>
      <c r="AN43" s="447"/>
      <c r="AO43" s="447"/>
      <c r="AP43" s="447"/>
      <c r="AQ43" s="447"/>
      <c r="AR43" s="447"/>
      <c r="AS43" s="447"/>
      <c r="AT43" s="447"/>
      <c r="AU43" s="447"/>
      <c r="AV43" s="447"/>
      <c r="AW43" s="447"/>
      <c r="AX43" s="447"/>
      <c r="AY43" s="447"/>
      <c r="AZ43" s="447"/>
      <c r="BA43" s="447"/>
      <c r="BB43" s="447"/>
      <c r="BC43" s="447"/>
      <c r="BD43" s="447"/>
      <c r="BE43" s="447"/>
      <c r="BF43" s="447"/>
      <c r="BG43" s="447"/>
      <c r="BH43" s="447"/>
      <c r="BI43" s="447"/>
      <c r="BJ43" s="447"/>
      <c r="BK43" s="447"/>
      <c r="BL43" s="447"/>
      <c r="BM43" s="447"/>
      <c r="BN43" s="447"/>
      <c r="BO43" s="447"/>
      <c r="BP43" s="447"/>
      <c r="BQ43" s="447"/>
      <c r="BR43" s="160"/>
    </row>
    <row r="44" spans="1:70" s="61" customFormat="1" ht="21" customHeight="1">
      <c r="A44" s="174"/>
      <c r="B44" s="176">
        <v>9</v>
      </c>
      <c r="C44" s="447" t="s">
        <v>200</v>
      </c>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172"/>
      <c r="AI44" s="86"/>
      <c r="AJ44" s="62"/>
      <c r="AK44" s="93"/>
      <c r="AL44" s="176">
        <v>9</v>
      </c>
      <c r="AM44" s="447" t="s">
        <v>200</v>
      </c>
      <c r="AN44" s="447"/>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c r="BL44" s="447"/>
      <c r="BM44" s="447"/>
      <c r="BN44" s="447"/>
      <c r="BO44" s="447"/>
      <c r="BP44" s="447"/>
      <c r="BQ44" s="447"/>
      <c r="BR44" s="60"/>
    </row>
    <row r="45" spans="1:70" s="61" customFormat="1" ht="21" customHeight="1">
      <c r="A45" s="445" t="s">
        <v>6</v>
      </c>
      <c r="B45" s="176">
        <v>10</v>
      </c>
      <c r="C45" s="447" t="s">
        <v>199</v>
      </c>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172"/>
      <c r="AI45" s="86"/>
      <c r="AJ45" s="62"/>
      <c r="AK45" s="445" t="s">
        <v>6</v>
      </c>
      <c r="AL45" s="176">
        <v>10</v>
      </c>
      <c r="AM45" s="447" t="s">
        <v>199</v>
      </c>
      <c r="AN45" s="447"/>
      <c r="AO45" s="447"/>
      <c r="AP45" s="447"/>
      <c r="AQ45" s="447"/>
      <c r="AR45" s="447"/>
      <c r="AS45" s="447"/>
      <c r="AT45" s="447"/>
      <c r="AU45" s="447"/>
      <c r="AV45" s="447"/>
      <c r="AW45" s="447"/>
      <c r="AX45" s="447"/>
      <c r="AY45" s="447"/>
      <c r="AZ45" s="447"/>
      <c r="BA45" s="447"/>
      <c r="BB45" s="447"/>
      <c r="BC45" s="447"/>
      <c r="BD45" s="447"/>
      <c r="BE45" s="447"/>
      <c r="BF45" s="447"/>
      <c r="BG45" s="447"/>
      <c r="BH45" s="447"/>
      <c r="BI45" s="447"/>
      <c r="BJ45" s="447"/>
      <c r="BK45" s="447"/>
      <c r="BL45" s="447"/>
      <c r="BM45" s="447"/>
      <c r="BN45" s="447"/>
      <c r="BO45" s="447"/>
      <c r="BP45" s="447"/>
      <c r="BQ45" s="447"/>
      <c r="BR45" s="60"/>
    </row>
    <row r="46" spans="1:70" s="61" customFormat="1" ht="21" customHeight="1">
      <c r="A46" s="445"/>
      <c r="B46" s="176">
        <v>11</v>
      </c>
      <c r="C46" s="447" t="s">
        <v>202</v>
      </c>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172"/>
      <c r="AI46" s="86"/>
      <c r="AJ46" s="62"/>
      <c r="AK46" s="445"/>
      <c r="AL46" s="176">
        <v>11</v>
      </c>
      <c r="AM46" s="447" t="s">
        <v>202</v>
      </c>
      <c r="AN46" s="447"/>
      <c r="AO46" s="447"/>
      <c r="AP46" s="447"/>
      <c r="AQ46" s="447"/>
      <c r="AR46" s="447"/>
      <c r="AS46" s="447"/>
      <c r="AT46" s="447"/>
      <c r="AU46" s="447"/>
      <c r="AV46" s="447"/>
      <c r="AW46" s="447"/>
      <c r="AX46" s="447"/>
      <c r="AY46" s="447"/>
      <c r="AZ46" s="447"/>
      <c r="BA46" s="447"/>
      <c r="BB46" s="447"/>
      <c r="BC46" s="447"/>
      <c r="BD46" s="447"/>
      <c r="BE46" s="447"/>
      <c r="BF46" s="447"/>
      <c r="BG46" s="447"/>
      <c r="BH46" s="447"/>
      <c r="BI46" s="447"/>
      <c r="BJ46" s="447"/>
      <c r="BK46" s="447"/>
      <c r="BL46" s="447"/>
      <c r="BM46" s="447"/>
      <c r="BN46" s="447"/>
      <c r="BO46" s="447"/>
      <c r="BP46" s="447"/>
      <c r="BQ46" s="447"/>
      <c r="BR46" s="60"/>
    </row>
    <row r="47" spans="1:70" s="61" customFormat="1" ht="21" customHeight="1">
      <c r="A47" s="445"/>
      <c r="B47" s="176">
        <v>12</v>
      </c>
      <c r="C47" s="447" t="s">
        <v>203</v>
      </c>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172"/>
      <c r="AI47" s="86"/>
      <c r="AJ47" s="62"/>
      <c r="AK47" s="445"/>
      <c r="AL47" s="176">
        <v>12</v>
      </c>
      <c r="AM47" s="447" t="s">
        <v>203</v>
      </c>
      <c r="AN47" s="447"/>
      <c r="AO47" s="447"/>
      <c r="AP47" s="447"/>
      <c r="AQ47" s="447"/>
      <c r="AR47" s="447"/>
      <c r="AS47" s="447"/>
      <c r="AT47" s="447"/>
      <c r="AU47" s="447"/>
      <c r="AV47" s="447"/>
      <c r="AW47" s="447"/>
      <c r="AX47" s="447"/>
      <c r="AY47" s="447"/>
      <c r="AZ47" s="447"/>
      <c r="BA47" s="447"/>
      <c r="BB47" s="447"/>
      <c r="BC47" s="447"/>
      <c r="BD47" s="447"/>
      <c r="BE47" s="447"/>
      <c r="BF47" s="447"/>
      <c r="BG47" s="447"/>
      <c r="BH47" s="447"/>
      <c r="BI47" s="447"/>
      <c r="BJ47" s="447"/>
      <c r="BK47" s="447"/>
      <c r="BL47" s="447"/>
      <c r="BM47" s="447"/>
      <c r="BN47" s="447"/>
      <c r="BO47" s="447"/>
      <c r="BP47" s="447"/>
      <c r="BQ47" s="447"/>
      <c r="BR47" s="60"/>
    </row>
    <row r="48" spans="1:70" s="61" customFormat="1" ht="21" customHeight="1">
      <c r="A48" s="445"/>
      <c r="B48" s="176">
        <v>13</v>
      </c>
      <c r="C48" s="447" t="s">
        <v>204</v>
      </c>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172"/>
      <c r="AI48" s="86"/>
      <c r="AJ48" s="62"/>
      <c r="AK48" s="445"/>
      <c r="AL48" s="176">
        <v>13</v>
      </c>
      <c r="AM48" s="447" t="s">
        <v>204</v>
      </c>
      <c r="AN48" s="447"/>
      <c r="AO48" s="447"/>
      <c r="AP48" s="447"/>
      <c r="AQ48" s="447"/>
      <c r="AR48" s="447"/>
      <c r="AS48" s="447"/>
      <c r="AT48" s="447"/>
      <c r="AU48" s="447"/>
      <c r="AV48" s="447"/>
      <c r="AW48" s="447"/>
      <c r="AX48" s="447"/>
      <c r="AY48" s="447"/>
      <c r="AZ48" s="447"/>
      <c r="BA48" s="447"/>
      <c r="BB48" s="447"/>
      <c r="BC48" s="447"/>
      <c r="BD48" s="447"/>
      <c r="BE48" s="447"/>
      <c r="BF48" s="447"/>
      <c r="BG48" s="447"/>
      <c r="BH48" s="447"/>
      <c r="BI48" s="447"/>
      <c r="BJ48" s="447"/>
      <c r="BK48" s="447"/>
      <c r="BL48" s="447"/>
      <c r="BM48" s="447"/>
      <c r="BN48" s="447"/>
      <c r="BO48" s="447"/>
      <c r="BP48" s="447"/>
      <c r="BQ48" s="447"/>
      <c r="BR48" s="60"/>
    </row>
    <row r="49" spans="1:70" s="61" customFormat="1" ht="9.6" customHeight="1">
      <c r="A49" s="445"/>
      <c r="B49" s="176">
        <v>14</v>
      </c>
      <c r="C49" s="448" t="s">
        <v>205</v>
      </c>
      <c r="D49" s="448"/>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171"/>
      <c r="AI49" s="86"/>
      <c r="AJ49" s="62"/>
      <c r="AK49" s="445"/>
      <c r="AL49" s="176">
        <v>14</v>
      </c>
      <c r="AM49" s="448" t="s">
        <v>205</v>
      </c>
      <c r="AN49" s="448"/>
      <c r="AO49" s="448"/>
      <c r="AP49" s="448"/>
      <c r="AQ49" s="448"/>
      <c r="AR49" s="448"/>
      <c r="AS49" s="448"/>
      <c r="AT49" s="448"/>
      <c r="AU49" s="448"/>
      <c r="AV49" s="448"/>
      <c r="AW49" s="448"/>
      <c r="AX49" s="448"/>
      <c r="AY49" s="448"/>
      <c r="AZ49" s="448"/>
      <c r="BA49" s="448"/>
      <c r="BB49" s="448"/>
      <c r="BC49" s="448"/>
      <c r="BD49" s="448"/>
      <c r="BE49" s="448"/>
      <c r="BF49" s="448"/>
      <c r="BG49" s="448"/>
      <c r="BH49" s="448"/>
      <c r="BI49" s="448"/>
      <c r="BJ49" s="448"/>
      <c r="BK49" s="448"/>
      <c r="BL49" s="448"/>
      <c r="BM49" s="448"/>
      <c r="BN49" s="448"/>
      <c r="BO49" s="448"/>
      <c r="BP49" s="448"/>
      <c r="BQ49" s="448"/>
      <c r="BR49" s="60"/>
    </row>
  </sheetData>
  <sheetProtection algorithmName="SHA-512" hashValue="6G47hDoWdyXKLawk21jiieKwdKo2z8pNci4SsLXGkZwwkvzI8LrEtvoWCEl4zdDxqT1YVc2zsZz6DEEhAbZXuQ==" saltValue="VFEDVDZHaH2eraFpK8RuIw==" spinCount="100000" sheet="1" objects="1" scenarios="1"/>
  <mergeCells count="154">
    <mergeCell ref="T4:AG4"/>
    <mergeCell ref="BD4:BQ4"/>
    <mergeCell ref="A45:A49"/>
    <mergeCell ref="AK45:AK49"/>
    <mergeCell ref="BO30:BQ31"/>
    <mergeCell ref="F31:G31"/>
    <mergeCell ref="H31:L31"/>
    <mergeCell ref="AP31:AQ31"/>
    <mergeCell ref="AR31:AV31"/>
    <mergeCell ref="AL30:AO31"/>
    <mergeCell ref="AP30:AQ30"/>
    <mergeCell ref="AR30:BA30"/>
    <mergeCell ref="BB30:BI31"/>
    <mergeCell ref="BK30:BM31"/>
    <mergeCell ref="BN30:BN31"/>
    <mergeCell ref="C48:AG48"/>
    <mergeCell ref="C49:AG49"/>
    <mergeCell ref="AM34:BQ34"/>
    <mergeCell ref="AM35:BQ35"/>
    <mergeCell ref="AM40:BQ40"/>
    <mergeCell ref="AM41:BQ41"/>
    <mergeCell ref="AM42:BQ42"/>
    <mergeCell ref="AM43:BQ43"/>
    <mergeCell ref="AM44:BQ44"/>
    <mergeCell ref="AM45:BQ45"/>
    <mergeCell ref="AM46:BQ46"/>
    <mergeCell ref="BB28:BI29"/>
    <mergeCell ref="BJ28:BQ29"/>
    <mergeCell ref="F29:G29"/>
    <mergeCell ref="H29:L29"/>
    <mergeCell ref="AP29:AQ29"/>
    <mergeCell ref="AR29:AV29"/>
    <mergeCell ref="B30:E31"/>
    <mergeCell ref="F30:G30"/>
    <mergeCell ref="H30:Q30"/>
    <mergeCell ref="R30:Y31"/>
    <mergeCell ref="AA30:AC31"/>
    <mergeCell ref="AD30:AD31"/>
    <mergeCell ref="AE30:AG31"/>
    <mergeCell ref="F18:Q21"/>
    <mergeCell ref="BQ23:BQ25"/>
    <mergeCell ref="B25:E29"/>
    <mergeCell ref="F25:Q26"/>
    <mergeCell ref="AL25:AO29"/>
    <mergeCell ref="AP25:BA26"/>
    <mergeCell ref="R26:Y27"/>
    <mergeCell ref="Z26:AD27"/>
    <mergeCell ref="AE26:AG27"/>
    <mergeCell ref="BB26:BI27"/>
    <mergeCell ref="BJ26:BN27"/>
    <mergeCell ref="T23:Y25"/>
    <mergeCell ref="Z23:AF25"/>
    <mergeCell ref="AG23:AG25"/>
    <mergeCell ref="BC23:BC25"/>
    <mergeCell ref="BD23:BI25"/>
    <mergeCell ref="BJ23:BP25"/>
    <mergeCell ref="BO26:BQ27"/>
    <mergeCell ref="F27:G28"/>
    <mergeCell ref="H27:Q28"/>
    <mergeCell ref="AP27:AQ28"/>
    <mergeCell ref="AR27:BA28"/>
    <mergeCell ref="R28:Y29"/>
    <mergeCell ref="Z28:AG29"/>
    <mergeCell ref="B16:E16"/>
    <mergeCell ref="F16:Q16"/>
    <mergeCell ref="AL16:AO16"/>
    <mergeCell ref="AP16:BA16"/>
    <mergeCell ref="AG20:AG22"/>
    <mergeCell ref="BC20:BC22"/>
    <mergeCell ref="BD20:BI22"/>
    <mergeCell ref="BJ20:BP22"/>
    <mergeCell ref="BQ20:BQ22"/>
    <mergeCell ref="B22:E24"/>
    <mergeCell ref="F22:Q24"/>
    <mergeCell ref="AL22:AO24"/>
    <mergeCell ref="AP22:BA24"/>
    <mergeCell ref="S23:S25"/>
    <mergeCell ref="AL17:AO21"/>
    <mergeCell ref="AQ17:AT17"/>
    <mergeCell ref="BC17:BC19"/>
    <mergeCell ref="BD17:BI19"/>
    <mergeCell ref="BJ17:BP19"/>
    <mergeCell ref="BQ17:BQ19"/>
    <mergeCell ref="AP18:BA21"/>
    <mergeCell ref="B17:E21"/>
    <mergeCell ref="G17:J17"/>
    <mergeCell ref="S17:S19"/>
    <mergeCell ref="BB11:BI13"/>
    <mergeCell ref="BJ11:BP13"/>
    <mergeCell ref="BQ11:BQ13"/>
    <mergeCell ref="BR11:BR15"/>
    <mergeCell ref="R14:R25"/>
    <mergeCell ref="S14:S16"/>
    <mergeCell ref="T14:Y16"/>
    <mergeCell ref="Z14:AF16"/>
    <mergeCell ref="AG14:AG16"/>
    <mergeCell ref="BB14:BB25"/>
    <mergeCell ref="S20:S22"/>
    <mergeCell ref="T20:Y22"/>
    <mergeCell ref="Z20:AF22"/>
    <mergeCell ref="BC14:BC16"/>
    <mergeCell ref="BD14:BI16"/>
    <mergeCell ref="BJ14:BP16"/>
    <mergeCell ref="BQ14:BQ16"/>
    <mergeCell ref="T17:Y19"/>
    <mergeCell ref="Z17:AF19"/>
    <mergeCell ref="AG17:AG19"/>
    <mergeCell ref="F10:Q15"/>
    <mergeCell ref="AL10:AO15"/>
    <mergeCell ref="AP10:BA15"/>
    <mergeCell ref="R11:Y13"/>
    <mergeCell ref="Z11:AF13"/>
    <mergeCell ref="AG11:AG13"/>
    <mergeCell ref="AH11:AH15"/>
    <mergeCell ref="B9:E9"/>
    <mergeCell ref="F9:Q9"/>
    <mergeCell ref="R9:Y10"/>
    <mergeCell ref="Z9:AG10"/>
    <mergeCell ref="AL9:AO9"/>
    <mergeCell ref="AP9:BA9"/>
    <mergeCell ref="B3:N4"/>
    <mergeCell ref="AL3:AX4"/>
    <mergeCell ref="B5:C5"/>
    <mergeCell ref="O5:AG5"/>
    <mergeCell ref="AL5:AM5"/>
    <mergeCell ref="AY5:BQ5"/>
    <mergeCell ref="C34:AG34"/>
    <mergeCell ref="B7:E7"/>
    <mergeCell ref="AL7:AO7"/>
    <mergeCell ref="B8:E8"/>
    <mergeCell ref="R8:S8"/>
    <mergeCell ref="AL8:AO8"/>
    <mergeCell ref="BB8:BC8"/>
    <mergeCell ref="B6:C6"/>
    <mergeCell ref="G6:L6"/>
    <mergeCell ref="O6:AG6"/>
    <mergeCell ref="AL6:AM6"/>
    <mergeCell ref="AQ6:AV6"/>
    <mergeCell ref="AY6:BQ6"/>
    <mergeCell ref="BB9:BI10"/>
    <mergeCell ref="BJ9:BQ10"/>
    <mergeCell ref="B10:E15"/>
    <mergeCell ref="AM47:BQ47"/>
    <mergeCell ref="AM48:BQ48"/>
    <mergeCell ref="AM49:BQ49"/>
    <mergeCell ref="C35:AG35"/>
    <mergeCell ref="C40:AG40"/>
    <mergeCell ref="C41:AG41"/>
    <mergeCell ref="C42:AG42"/>
    <mergeCell ref="C43:AG43"/>
    <mergeCell ref="C44:AG44"/>
    <mergeCell ref="C45:AG45"/>
    <mergeCell ref="C46:AG46"/>
    <mergeCell ref="C47:AG47"/>
  </mergeCells>
  <phoneticPr fontId="8"/>
  <printOptions horizontalCentered="1" verticalCentered="1"/>
  <pageMargins left="0.19685039370078741" right="0.19685039370078741" top="0.19685039370078741" bottom="0.19685039370078741" header="0" footer="0"/>
  <pageSetup paperSize="9" scale="85"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A142-5CA3-4086-881E-C6A4142F4FDC}">
  <sheetPr>
    <tabColor theme="4"/>
    <pageSetUpPr fitToPage="1"/>
  </sheetPr>
  <dimension ref="A1:BD56"/>
  <sheetViews>
    <sheetView workbookViewId="0">
      <selection activeCell="BP9" sqref="BP9"/>
    </sheetView>
  </sheetViews>
  <sheetFormatPr defaultColWidth="2.140625" defaultRowHeight="11.25"/>
  <cols>
    <col min="1" max="1" width="2.28515625" style="2" customWidth="1"/>
    <col min="2" max="25" width="3.140625" style="1" customWidth="1"/>
    <col min="26" max="26" width="2.42578125" style="1" customWidth="1"/>
    <col min="27" max="27" width="0.7109375" style="2" customWidth="1"/>
    <col min="28" max="29" width="2.5703125" style="1" customWidth="1"/>
    <col min="30" max="30" width="2.28515625" style="2" customWidth="1"/>
    <col min="31" max="54" width="3.140625" style="1" customWidth="1"/>
    <col min="55" max="55" width="2.42578125" style="1" customWidth="1"/>
    <col min="56" max="56" width="0.7109375" style="2" customWidth="1"/>
    <col min="57" max="16384" width="2.140625" style="1"/>
  </cols>
  <sheetData>
    <row r="1" spans="1:56" ht="12">
      <c r="A1" s="103" t="s">
        <v>61</v>
      </c>
      <c r="AD1" s="103"/>
      <c r="AW1" s="66" t="str">
        <f>+'so-data'!Y1</f>
        <v>v5.14</v>
      </c>
      <c r="BC1" s="66" t="s">
        <v>166</v>
      </c>
    </row>
    <row r="2" spans="1:56" s="61" customFormat="1" ht="9">
      <c r="A2" s="60"/>
      <c r="M2" s="163"/>
      <c r="O2" s="163"/>
      <c r="P2" s="163"/>
      <c r="S2" s="60"/>
      <c r="T2" s="60"/>
      <c r="U2" s="60"/>
      <c r="V2" s="60"/>
      <c r="W2" s="60"/>
      <c r="X2" s="60"/>
      <c r="Y2" s="60"/>
      <c r="AA2" s="60"/>
      <c r="AB2" s="62"/>
      <c r="AC2" s="62"/>
      <c r="AD2" s="60"/>
      <c r="AU2" s="163"/>
      <c r="AW2" s="163"/>
      <c r="AX2" s="60"/>
      <c r="AY2" s="60"/>
      <c r="AZ2" s="60"/>
      <c r="BA2" s="60"/>
      <c r="BB2" s="60"/>
      <c r="BD2" s="60"/>
    </row>
    <row r="3" spans="1:56" ht="17.25">
      <c r="A3" s="1"/>
      <c r="B3" s="450" t="s">
        <v>188</v>
      </c>
      <c r="C3" s="450"/>
      <c r="D3" s="450"/>
      <c r="E3" s="450"/>
      <c r="F3" s="450"/>
      <c r="G3" s="450"/>
      <c r="H3" s="450"/>
      <c r="I3" s="450"/>
      <c r="J3" s="450"/>
      <c r="K3" s="450"/>
      <c r="L3" s="450"/>
      <c r="M3" s="450"/>
      <c r="N3" s="450"/>
      <c r="O3" s="450"/>
      <c r="P3" s="450"/>
      <c r="Q3" s="450"/>
      <c r="R3" s="450"/>
      <c r="S3" s="450"/>
      <c r="T3" s="450"/>
      <c r="U3" s="450"/>
      <c r="V3" s="450"/>
      <c r="W3" s="450"/>
      <c r="X3" s="450"/>
      <c r="Y3" s="450"/>
      <c r="Z3" s="450"/>
      <c r="AA3" s="160"/>
      <c r="AD3" s="1"/>
      <c r="AE3" s="450" t="s">
        <v>188</v>
      </c>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160"/>
    </row>
    <row r="4" spans="1:56">
      <c r="A4" s="1"/>
      <c r="AA4" s="160"/>
      <c r="AD4" s="1"/>
      <c r="BD4" s="160"/>
    </row>
    <row r="5" spans="1:56" ht="24" customHeight="1">
      <c r="A5" s="157"/>
      <c r="B5" s="451" t="s">
        <v>167</v>
      </c>
      <c r="C5" s="451"/>
      <c r="D5" s="451"/>
      <c r="E5" s="451"/>
      <c r="F5" s="452" t="str">
        <f>IF('so-data'!$AD$21="","",'so-data'!$AD$21)</f>
        <v>千代田区</v>
      </c>
      <c r="G5" s="452"/>
      <c r="H5" s="452"/>
      <c r="I5" s="452"/>
      <c r="J5" s="452"/>
      <c r="K5" s="452"/>
      <c r="L5" s="452"/>
      <c r="M5" s="451" t="s">
        <v>168</v>
      </c>
      <c r="N5" s="451"/>
      <c r="O5" s="451"/>
      <c r="P5" s="451"/>
      <c r="Q5" s="453">
        <f>IF('so-data'!$AD$23="","",'so-data'!$AD$23)</f>
        <v>12345678</v>
      </c>
      <c r="R5" s="453"/>
      <c r="S5" s="453"/>
      <c r="T5" s="453"/>
      <c r="U5" s="453"/>
      <c r="V5" s="453"/>
      <c r="W5" s="453"/>
      <c r="X5" s="453"/>
      <c r="Y5" s="453"/>
      <c r="AA5" s="160"/>
      <c r="AD5" s="1"/>
      <c r="AE5" s="451" t="s">
        <v>167</v>
      </c>
      <c r="AF5" s="451"/>
      <c r="AG5" s="451"/>
      <c r="AH5" s="451"/>
      <c r="AI5" s="452" t="str">
        <f>IF('so-data'!$AE$21="","",'so-data'!$AE$21)</f>
        <v>中央区</v>
      </c>
      <c r="AJ5" s="452"/>
      <c r="AK5" s="452"/>
      <c r="AL5" s="452"/>
      <c r="AM5" s="452"/>
      <c r="AN5" s="452"/>
      <c r="AO5" s="452"/>
      <c r="AP5" s="451" t="s">
        <v>168</v>
      </c>
      <c r="AQ5" s="451"/>
      <c r="AR5" s="451"/>
      <c r="AS5" s="451"/>
      <c r="AT5" s="453" t="str">
        <f>IF('so-data'!$AE$23="","",'so-data'!$AE$23)</f>
        <v>0123456789</v>
      </c>
      <c r="AU5" s="453"/>
      <c r="AV5" s="453"/>
      <c r="AW5" s="453"/>
      <c r="AX5" s="453"/>
      <c r="AY5" s="453"/>
      <c r="AZ5" s="453"/>
      <c r="BA5" s="453"/>
      <c r="BB5" s="453"/>
      <c r="BD5" s="160"/>
    </row>
    <row r="6" spans="1:56" ht="24" customHeight="1">
      <c r="A6" s="157"/>
      <c r="B6" s="451" t="s">
        <v>169</v>
      </c>
      <c r="C6" s="451"/>
      <c r="D6" s="451"/>
      <c r="E6" s="451"/>
      <c r="F6" s="454" t="str">
        <f>IF('so-data'!$E$17="","",'so-data'!$E$17)</f>
        <v>株式会社ＲＥＳＣＵＥ ＲＡＮＧＥＲＳ</v>
      </c>
      <c r="G6" s="454"/>
      <c r="H6" s="454"/>
      <c r="I6" s="454"/>
      <c r="J6" s="454"/>
      <c r="K6" s="454"/>
      <c r="L6" s="454"/>
      <c r="M6" s="454"/>
      <c r="N6" s="454"/>
      <c r="O6" s="454"/>
      <c r="P6" s="454"/>
      <c r="Q6" s="454"/>
      <c r="R6" s="454"/>
      <c r="S6" s="454"/>
      <c r="T6" s="454"/>
      <c r="U6" s="454"/>
      <c r="V6" s="454"/>
      <c r="W6" s="454"/>
      <c r="X6" s="454"/>
      <c r="Y6" s="454"/>
      <c r="AA6" s="160"/>
      <c r="AD6" s="1"/>
      <c r="AE6" s="451" t="s">
        <v>169</v>
      </c>
      <c r="AF6" s="451"/>
      <c r="AG6" s="451"/>
      <c r="AH6" s="451"/>
      <c r="AI6" s="454" t="str">
        <f>IF('so-data'!$E$17="","",'so-data'!$E$17)</f>
        <v>株式会社ＲＥＳＣＵＥ ＲＡＮＧＥＲＳ</v>
      </c>
      <c r="AJ6" s="454"/>
      <c r="AK6" s="454"/>
      <c r="AL6" s="454"/>
      <c r="AM6" s="454"/>
      <c r="AN6" s="454"/>
      <c r="AO6" s="454"/>
      <c r="AP6" s="454"/>
      <c r="AQ6" s="454"/>
      <c r="AR6" s="454"/>
      <c r="AS6" s="454"/>
      <c r="AT6" s="454"/>
      <c r="AU6" s="454"/>
      <c r="AV6" s="454"/>
      <c r="AW6" s="454"/>
      <c r="AX6" s="454"/>
      <c r="AY6" s="454"/>
      <c r="AZ6" s="454"/>
      <c r="BA6" s="454"/>
      <c r="BB6" s="454"/>
      <c r="BD6" s="160"/>
    </row>
    <row r="7" spans="1:56">
      <c r="A7" s="1"/>
      <c r="AA7" s="160"/>
      <c r="AD7" s="1"/>
      <c r="BD7" s="160"/>
    </row>
    <row r="8" spans="1:56" ht="24">
      <c r="A8" s="157"/>
      <c r="B8" s="455" t="s">
        <v>82</v>
      </c>
      <c r="C8" s="456"/>
      <c r="D8" s="456"/>
      <c r="E8" s="456"/>
      <c r="F8" s="453" t="s">
        <v>170</v>
      </c>
      <c r="G8" s="453"/>
      <c r="H8" s="453"/>
      <c r="I8" s="453"/>
      <c r="J8" s="453"/>
      <c r="K8" s="453"/>
      <c r="L8" s="453"/>
      <c r="M8" s="453"/>
      <c r="N8" s="453"/>
      <c r="O8" s="453"/>
      <c r="P8" s="453"/>
      <c r="Q8" s="453"/>
      <c r="R8" s="453"/>
      <c r="S8" s="453"/>
      <c r="T8" s="453"/>
      <c r="U8" s="453" t="s">
        <v>171</v>
      </c>
      <c r="V8" s="453"/>
      <c r="W8" s="453"/>
      <c r="X8" s="453"/>
      <c r="Y8" s="453"/>
      <c r="Z8" s="76"/>
      <c r="AA8" s="160"/>
      <c r="AD8" s="158"/>
      <c r="AE8" s="455" t="s">
        <v>82</v>
      </c>
      <c r="AF8" s="456"/>
      <c r="AG8" s="456"/>
      <c r="AH8" s="456"/>
      <c r="AI8" s="453" t="s">
        <v>170</v>
      </c>
      <c r="AJ8" s="453"/>
      <c r="AK8" s="453"/>
      <c r="AL8" s="453"/>
      <c r="AM8" s="453"/>
      <c r="AN8" s="453"/>
      <c r="AO8" s="453"/>
      <c r="AP8" s="453"/>
      <c r="AQ8" s="453"/>
      <c r="AR8" s="453"/>
      <c r="AS8" s="453"/>
      <c r="AT8" s="453"/>
      <c r="AU8" s="453"/>
      <c r="AV8" s="453"/>
      <c r="AW8" s="453"/>
      <c r="AX8" s="453" t="s">
        <v>171</v>
      </c>
      <c r="AY8" s="453"/>
      <c r="AZ8" s="453"/>
      <c r="BA8" s="453"/>
      <c r="BB8" s="453"/>
      <c r="BC8" s="76"/>
      <c r="BD8" s="160"/>
    </row>
    <row r="9" spans="1:56" ht="23.45" customHeight="1">
      <c r="A9" s="157"/>
      <c r="B9" s="459" t="s">
        <v>83</v>
      </c>
      <c r="C9" s="459"/>
      <c r="D9" s="459"/>
      <c r="E9" s="459"/>
      <c r="F9" s="443" t="s">
        <v>183</v>
      </c>
      <c r="G9" s="446"/>
      <c r="H9" s="446"/>
      <c r="I9" s="446"/>
      <c r="J9" s="446"/>
      <c r="K9" s="446"/>
      <c r="L9" s="446"/>
      <c r="M9" s="446"/>
      <c r="N9" s="446"/>
      <c r="O9" s="446"/>
      <c r="P9" s="446"/>
      <c r="Q9" s="446"/>
      <c r="R9" s="446"/>
      <c r="S9" s="446"/>
      <c r="T9" s="446"/>
      <c r="U9" s="457">
        <f>IF('so-data'!$AD$33=0,"",'so-data'!$AD$33)</f>
        <v>1</v>
      </c>
      <c r="V9" s="457"/>
      <c r="W9" s="457"/>
      <c r="X9" s="458"/>
      <c r="Y9" s="166" t="s">
        <v>172</v>
      </c>
      <c r="Z9" s="116"/>
      <c r="AA9" s="160"/>
      <c r="AD9" s="1"/>
      <c r="AE9" s="459" t="s">
        <v>83</v>
      </c>
      <c r="AF9" s="459"/>
      <c r="AG9" s="459"/>
      <c r="AH9" s="459"/>
      <c r="AI9" s="443" t="s">
        <v>183</v>
      </c>
      <c r="AJ9" s="446"/>
      <c r="AK9" s="446"/>
      <c r="AL9" s="446"/>
      <c r="AM9" s="446"/>
      <c r="AN9" s="446"/>
      <c r="AO9" s="446"/>
      <c r="AP9" s="446"/>
      <c r="AQ9" s="446"/>
      <c r="AR9" s="446"/>
      <c r="AS9" s="446"/>
      <c r="AT9" s="446"/>
      <c r="AU9" s="446"/>
      <c r="AV9" s="446"/>
      <c r="AW9" s="446"/>
      <c r="AX9" s="457" t="str">
        <f>IF('so-data'!$AE$33=0,"",'so-data'!$AE$33)</f>
        <v/>
      </c>
      <c r="AY9" s="457"/>
      <c r="AZ9" s="457"/>
      <c r="BA9" s="458"/>
      <c r="BB9" s="166" t="s">
        <v>172</v>
      </c>
      <c r="BC9" s="116"/>
      <c r="BD9" s="160"/>
    </row>
    <row r="10" spans="1:56" ht="24">
      <c r="A10" s="157"/>
      <c r="B10" s="459" t="s">
        <v>84</v>
      </c>
      <c r="C10" s="459"/>
      <c r="D10" s="459"/>
      <c r="E10" s="459"/>
      <c r="F10" s="446" t="s">
        <v>184</v>
      </c>
      <c r="G10" s="446"/>
      <c r="H10" s="446"/>
      <c r="I10" s="446"/>
      <c r="J10" s="446"/>
      <c r="K10" s="446"/>
      <c r="L10" s="446"/>
      <c r="M10" s="446"/>
      <c r="N10" s="446"/>
      <c r="O10" s="446"/>
      <c r="P10" s="446"/>
      <c r="Q10" s="446"/>
      <c r="R10" s="446"/>
      <c r="S10" s="446"/>
      <c r="T10" s="446"/>
      <c r="U10" s="457">
        <f>IF('so-data'!$AD$34=0,"",'so-data'!$AD$34)</f>
        <v>2</v>
      </c>
      <c r="V10" s="457"/>
      <c r="W10" s="457"/>
      <c r="X10" s="458"/>
      <c r="Y10" s="166" t="s">
        <v>172</v>
      </c>
      <c r="Z10" s="116"/>
      <c r="AA10" s="160"/>
      <c r="AD10" s="1"/>
      <c r="AE10" s="459" t="s">
        <v>84</v>
      </c>
      <c r="AF10" s="459"/>
      <c r="AG10" s="459"/>
      <c r="AH10" s="459"/>
      <c r="AI10" s="446" t="s">
        <v>184</v>
      </c>
      <c r="AJ10" s="446"/>
      <c r="AK10" s="446"/>
      <c r="AL10" s="446"/>
      <c r="AM10" s="446"/>
      <c r="AN10" s="446"/>
      <c r="AO10" s="446"/>
      <c r="AP10" s="446"/>
      <c r="AQ10" s="446"/>
      <c r="AR10" s="446"/>
      <c r="AS10" s="446"/>
      <c r="AT10" s="446"/>
      <c r="AU10" s="446"/>
      <c r="AV10" s="446"/>
      <c r="AW10" s="446"/>
      <c r="AX10" s="457" t="str">
        <f>IF('so-data'!$AE$34=0,"",'so-data'!$AE$34)</f>
        <v/>
      </c>
      <c r="AY10" s="457"/>
      <c r="AZ10" s="457"/>
      <c r="BA10" s="458"/>
      <c r="BB10" s="166" t="s">
        <v>172</v>
      </c>
      <c r="BC10" s="116"/>
      <c r="BD10" s="160"/>
    </row>
    <row r="11" spans="1:56" ht="23.45" customHeight="1">
      <c r="A11" s="157"/>
      <c r="B11" s="459" t="s">
        <v>85</v>
      </c>
      <c r="C11" s="459"/>
      <c r="D11" s="459"/>
      <c r="E11" s="459"/>
      <c r="F11" s="443" t="s">
        <v>185</v>
      </c>
      <c r="G11" s="446"/>
      <c r="H11" s="446"/>
      <c r="I11" s="446"/>
      <c r="J11" s="446"/>
      <c r="K11" s="446"/>
      <c r="L11" s="446"/>
      <c r="M11" s="446"/>
      <c r="N11" s="446"/>
      <c r="O11" s="446"/>
      <c r="P11" s="446"/>
      <c r="Q11" s="446"/>
      <c r="R11" s="446"/>
      <c r="S11" s="446"/>
      <c r="T11" s="446"/>
      <c r="U11" s="457">
        <f>IF('so-data'!$AD$35=0,"",'so-data'!$AD$35)</f>
        <v>3</v>
      </c>
      <c r="V11" s="457"/>
      <c r="W11" s="457"/>
      <c r="X11" s="458"/>
      <c r="Y11" s="166" t="s">
        <v>172</v>
      </c>
      <c r="Z11" s="116"/>
      <c r="AA11" s="160"/>
      <c r="AD11" s="1"/>
      <c r="AE11" s="459" t="s">
        <v>85</v>
      </c>
      <c r="AF11" s="459"/>
      <c r="AG11" s="459"/>
      <c r="AH11" s="459"/>
      <c r="AI11" s="443" t="s">
        <v>185</v>
      </c>
      <c r="AJ11" s="446"/>
      <c r="AK11" s="446"/>
      <c r="AL11" s="446"/>
      <c r="AM11" s="446"/>
      <c r="AN11" s="446"/>
      <c r="AO11" s="446"/>
      <c r="AP11" s="446"/>
      <c r="AQ11" s="446"/>
      <c r="AR11" s="446"/>
      <c r="AS11" s="446"/>
      <c r="AT11" s="446"/>
      <c r="AU11" s="446"/>
      <c r="AV11" s="446"/>
      <c r="AW11" s="446"/>
      <c r="AX11" s="457">
        <f>IF('so-data'!$AE$35=0,"",'so-data'!$AE$35)</f>
        <v>2</v>
      </c>
      <c r="AY11" s="457"/>
      <c r="AZ11" s="457"/>
      <c r="BA11" s="458"/>
      <c r="BB11" s="166" t="s">
        <v>172</v>
      </c>
      <c r="BC11" s="116"/>
      <c r="BD11" s="160"/>
    </row>
    <row r="12" spans="1:56" ht="24">
      <c r="A12" s="157"/>
      <c r="B12" s="459" t="s">
        <v>86</v>
      </c>
      <c r="C12" s="459"/>
      <c r="D12" s="459"/>
      <c r="E12" s="459"/>
      <c r="F12" s="446" t="s">
        <v>186</v>
      </c>
      <c r="G12" s="446"/>
      <c r="H12" s="446"/>
      <c r="I12" s="446"/>
      <c r="J12" s="446"/>
      <c r="K12" s="446"/>
      <c r="L12" s="446"/>
      <c r="M12" s="446"/>
      <c r="N12" s="446"/>
      <c r="O12" s="446"/>
      <c r="P12" s="446"/>
      <c r="Q12" s="446"/>
      <c r="R12" s="446"/>
      <c r="S12" s="446"/>
      <c r="T12" s="446"/>
      <c r="U12" s="457">
        <f>IF('so-data'!$AD$36=0,"",'so-data'!$AD$36)</f>
        <v>4</v>
      </c>
      <c r="V12" s="457"/>
      <c r="W12" s="457"/>
      <c r="X12" s="458"/>
      <c r="Y12" s="166" t="s">
        <v>172</v>
      </c>
      <c r="Z12" s="116"/>
      <c r="AA12" s="160"/>
      <c r="AD12" s="1"/>
      <c r="AE12" s="459" t="s">
        <v>86</v>
      </c>
      <c r="AF12" s="459"/>
      <c r="AG12" s="459"/>
      <c r="AH12" s="459"/>
      <c r="AI12" s="446" t="s">
        <v>186</v>
      </c>
      <c r="AJ12" s="446"/>
      <c r="AK12" s="446"/>
      <c r="AL12" s="446"/>
      <c r="AM12" s="446"/>
      <c r="AN12" s="446"/>
      <c r="AO12" s="446"/>
      <c r="AP12" s="446"/>
      <c r="AQ12" s="446"/>
      <c r="AR12" s="446"/>
      <c r="AS12" s="446"/>
      <c r="AT12" s="446"/>
      <c r="AU12" s="446"/>
      <c r="AV12" s="446"/>
      <c r="AW12" s="446"/>
      <c r="AX12" s="457" t="str">
        <f>IF('so-data'!$AE$36=0,"",'so-data'!$AE$36)</f>
        <v/>
      </c>
      <c r="AY12" s="457"/>
      <c r="AZ12" s="457"/>
      <c r="BA12" s="458"/>
      <c r="BB12" s="166" t="s">
        <v>172</v>
      </c>
      <c r="BC12" s="116"/>
      <c r="BD12" s="160"/>
    </row>
    <row r="13" spans="1:56" ht="24">
      <c r="A13" s="157"/>
      <c r="B13" s="459" t="s">
        <v>87</v>
      </c>
      <c r="C13" s="459"/>
      <c r="D13" s="459"/>
      <c r="E13" s="459"/>
      <c r="F13" s="446" t="s">
        <v>187</v>
      </c>
      <c r="G13" s="446"/>
      <c r="H13" s="446"/>
      <c r="I13" s="446"/>
      <c r="J13" s="446"/>
      <c r="K13" s="446"/>
      <c r="L13" s="446"/>
      <c r="M13" s="446"/>
      <c r="N13" s="446"/>
      <c r="O13" s="446"/>
      <c r="P13" s="446"/>
      <c r="Q13" s="446"/>
      <c r="R13" s="446"/>
      <c r="S13" s="446"/>
      <c r="T13" s="446"/>
      <c r="U13" s="457">
        <f>IF('so-data'!$AD$37=0,"",'so-data'!$AD$37)</f>
        <v>5</v>
      </c>
      <c r="V13" s="457"/>
      <c r="W13" s="457"/>
      <c r="X13" s="458"/>
      <c r="Y13" s="166" t="s">
        <v>172</v>
      </c>
      <c r="Z13" s="116"/>
      <c r="AA13" s="160"/>
      <c r="AD13" s="1"/>
      <c r="AE13" s="459" t="s">
        <v>87</v>
      </c>
      <c r="AF13" s="459"/>
      <c r="AG13" s="459"/>
      <c r="AH13" s="459"/>
      <c r="AI13" s="446" t="s">
        <v>187</v>
      </c>
      <c r="AJ13" s="446"/>
      <c r="AK13" s="446"/>
      <c r="AL13" s="446"/>
      <c r="AM13" s="446"/>
      <c r="AN13" s="446"/>
      <c r="AO13" s="446"/>
      <c r="AP13" s="446"/>
      <c r="AQ13" s="446"/>
      <c r="AR13" s="446"/>
      <c r="AS13" s="446"/>
      <c r="AT13" s="446"/>
      <c r="AU13" s="446"/>
      <c r="AV13" s="446"/>
      <c r="AW13" s="446"/>
      <c r="AX13" s="457" t="str">
        <f>IF('so-data'!$AE$37=0,"",'so-data'!$AE$37)</f>
        <v/>
      </c>
      <c r="AY13" s="457"/>
      <c r="AZ13" s="457"/>
      <c r="BA13" s="458"/>
      <c r="BB13" s="166" t="s">
        <v>172</v>
      </c>
      <c r="BC13" s="116"/>
      <c r="BD13" s="160"/>
    </row>
    <row r="14" spans="1:56" ht="24.75" thickBot="1">
      <c r="A14" s="157"/>
      <c r="B14" s="462" t="s">
        <v>88</v>
      </c>
      <c r="C14" s="462"/>
      <c r="D14" s="462"/>
      <c r="E14" s="462"/>
      <c r="F14" s="463" t="s">
        <v>173</v>
      </c>
      <c r="G14" s="463"/>
      <c r="H14" s="463"/>
      <c r="I14" s="463"/>
      <c r="J14" s="463"/>
      <c r="K14" s="463"/>
      <c r="L14" s="463"/>
      <c r="M14" s="463"/>
      <c r="N14" s="463"/>
      <c r="O14" s="463"/>
      <c r="P14" s="463"/>
      <c r="Q14" s="463"/>
      <c r="R14" s="463"/>
      <c r="S14" s="463"/>
      <c r="T14" s="463"/>
      <c r="U14" s="460">
        <f>IF('so-data'!$AD$38=0,"",'so-data'!$AD$38)</f>
        <v>6</v>
      </c>
      <c r="V14" s="460"/>
      <c r="W14" s="460"/>
      <c r="X14" s="461"/>
      <c r="Y14" s="167" t="s">
        <v>172</v>
      </c>
      <c r="Z14" s="116"/>
      <c r="AA14" s="160"/>
      <c r="AD14" s="1"/>
      <c r="AE14" s="462" t="s">
        <v>88</v>
      </c>
      <c r="AF14" s="462"/>
      <c r="AG14" s="462"/>
      <c r="AH14" s="462"/>
      <c r="AI14" s="463" t="s">
        <v>173</v>
      </c>
      <c r="AJ14" s="463"/>
      <c r="AK14" s="463"/>
      <c r="AL14" s="463"/>
      <c r="AM14" s="463"/>
      <c r="AN14" s="463"/>
      <c r="AO14" s="463"/>
      <c r="AP14" s="463"/>
      <c r="AQ14" s="463"/>
      <c r="AR14" s="463"/>
      <c r="AS14" s="463"/>
      <c r="AT14" s="463"/>
      <c r="AU14" s="463"/>
      <c r="AV14" s="463"/>
      <c r="AW14" s="463"/>
      <c r="AX14" s="460" t="str">
        <f>IF('so-data'!$AE$38=0,"",'so-data'!$AE$38)</f>
        <v/>
      </c>
      <c r="AY14" s="460"/>
      <c r="AZ14" s="460"/>
      <c r="BA14" s="461"/>
      <c r="BB14" s="167" t="s">
        <v>172</v>
      </c>
      <c r="BC14" s="116"/>
      <c r="BD14" s="160"/>
    </row>
    <row r="15" spans="1:56" ht="24.75" thickTop="1">
      <c r="A15" s="157"/>
      <c r="B15" s="465" t="s">
        <v>174</v>
      </c>
      <c r="C15" s="465"/>
      <c r="D15" s="465"/>
      <c r="E15" s="465"/>
      <c r="F15" s="465"/>
      <c r="G15" s="465"/>
      <c r="H15" s="465"/>
      <c r="I15" s="465"/>
      <c r="J15" s="465"/>
      <c r="K15" s="465"/>
      <c r="L15" s="465"/>
      <c r="M15" s="465"/>
      <c r="N15" s="465"/>
      <c r="O15" s="465"/>
      <c r="P15" s="465"/>
      <c r="Q15" s="465"/>
      <c r="R15" s="465"/>
      <c r="S15" s="465"/>
      <c r="T15" s="465"/>
      <c r="U15" s="466">
        <f>IF(SUM(U9:X14)=0,"",SUM(U9:X14))</f>
        <v>21</v>
      </c>
      <c r="V15" s="466"/>
      <c r="W15" s="466"/>
      <c r="X15" s="467"/>
      <c r="Y15" s="136" t="s">
        <v>172</v>
      </c>
      <c r="Z15" s="116"/>
      <c r="AA15" s="160"/>
      <c r="AE15" s="465" t="s">
        <v>174</v>
      </c>
      <c r="AF15" s="465"/>
      <c r="AG15" s="465"/>
      <c r="AH15" s="465"/>
      <c r="AI15" s="465"/>
      <c r="AJ15" s="465"/>
      <c r="AK15" s="465"/>
      <c r="AL15" s="465"/>
      <c r="AM15" s="465"/>
      <c r="AN15" s="465"/>
      <c r="AO15" s="465"/>
      <c r="AP15" s="465"/>
      <c r="AQ15" s="465"/>
      <c r="AR15" s="465"/>
      <c r="AS15" s="465"/>
      <c r="AT15" s="465"/>
      <c r="AU15" s="465"/>
      <c r="AV15" s="465"/>
      <c r="AW15" s="465"/>
      <c r="AX15" s="466">
        <f>IF(SUM(AX9:BA14)=0,"",SUM(AX9:BA14))</f>
        <v>2</v>
      </c>
      <c r="AY15" s="466"/>
      <c r="AZ15" s="466"/>
      <c r="BA15" s="467"/>
      <c r="BB15" s="136" t="s">
        <v>172</v>
      </c>
      <c r="BC15" s="116"/>
      <c r="BD15" s="160"/>
    </row>
    <row r="16" spans="1:56" s="61" customFormat="1" ht="9">
      <c r="B16" s="164"/>
      <c r="C16" s="164"/>
      <c r="D16" s="164"/>
      <c r="E16" s="164"/>
      <c r="F16" s="164"/>
      <c r="G16" s="164"/>
      <c r="H16" s="164"/>
      <c r="I16" s="164"/>
      <c r="J16" s="164"/>
      <c r="K16" s="164"/>
      <c r="L16" s="164"/>
      <c r="M16" s="164"/>
      <c r="N16" s="164"/>
      <c r="O16" s="164"/>
      <c r="P16" s="164"/>
      <c r="Q16" s="164"/>
      <c r="R16" s="164"/>
      <c r="S16" s="164"/>
      <c r="T16" s="164"/>
      <c r="Y16" s="165"/>
      <c r="Z16" s="165"/>
      <c r="AA16" s="60"/>
      <c r="AE16" s="164"/>
      <c r="AF16" s="164"/>
      <c r="AG16" s="164"/>
      <c r="AH16" s="164"/>
      <c r="AI16" s="164"/>
      <c r="AJ16" s="164"/>
      <c r="AK16" s="164"/>
      <c r="AL16" s="164"/>
      <c r="AM16" s="164"/>
      <c r="AN16" s="164"/>
      <c r="AO16" s="164"/>
      <c r="AP16" s="164"/>
      <c r="AQ16" s="164"/>
      <c r="AR16" s="164"/>
      <c r="AS16" s="164"/>
      <c r="AT16" s="164"/>
      <c r="AU16" s="164"/>
      <c r="AV16" s="164"/>
      <c r="AW16" s="164"/>
      <c r="BB16" s="165"/>
      <c r="BC16" s="165"/>
      <c r="BD16" s="60"/>
    </row>
    <row r="17" spans="2:56">
      <c r="C17" s="1" t="s">
        <v>175</v>
      </c>
      <c r="AA17" s="160"/>
      <c r="AF17" s="1" t="s">
        <v>175</v>
      </c>
      <c r="BD17" s="160"/>
    </row>
    <row r="18" spans="2:56" s="61" customFormat="1" ht="9">
      <c r="AA18" s="60"/>
      <c r="BD18" s="60"/>
    </row>
    <row r="19" spans="2:56" ht="10.9" customHeight="1">
      <c r="B19" s="76">
        <v>1</v>
      </c>
      <c r="C19" s="2" t="s">
        <v>176</v>
      </c>
      <c r="AA19" s="160"/>
      <c r="AE19" s="76">
        <v>1</v>
      </c>
      <c r="AF19" s="2" t="s">
        <v>176</v>
      </c>
      <c r="BD19" s="160"/>
    </row>
    <row r="20" spans="2:56" ht="10.9" customHeight="1">
      <c r="B20" s="76">
        <v>2</v>
      </c>
      <c r="C20" s="464" t="s">
        <v>177</v>
      </c>
      <c r="D20" s="464"/>
      <c r="E20" s="464"/>
      <c r="F20" s="464"/>
      <c r="G20" s="464"/>
      <c r="H20" s="464"/>
      <c r="I20" s="464"/>
      <c r="J20" s="464"/>
      <c r="K20" s="464"/>
      <c r="L20" s="464"/>
      <c r="M20" s="464"/>
      <c r="N20" s="464"/>
      <c r="O20" s="464"/>
      <c r="P20" s="464"/>
      <c r="Q20" s="464"/>
      <c r="R20" s="464"/>
      <c r="S20" s="464"/>
      <c r="T20" s="464"/>
      <c r="U20" s="464"/>
      <c r="V20" s="464"/>
      <c r="W20" s="464"/>
      <c r="X20" s="464"/>
      <c r="Y20" s="464"/>
      <c r="AA20" s="160"/>
      <c r="AE20" s="76">
        <v>2</v>
      </c>
      <c r="AF20" s="464" t="s">
        <v>177</v>
      </c>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D20" s="160"/>
    </row>
    <row r="21" spans="2:56" ht="10.9" customHeight="1">
      <c r="B21" s="76"/>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AA21" s="160"/>
      <c r="AE21" s="76"/>
      <c r="AF21" s="464"/>
      <c r="AG21" s="464"/>
      <c r="AH21" s="464"/>
      <c r="AI21" s="464"/>
      <c r="AJ21" s="464"/>
      <c r="AK21" s="464"/>
      <c r="AL21" s="464"/>
      <c r="AM21" s="464"/>
      <c r="AN21" s="464"/>
      <c r="AO21" s="464"/>
      <c r="AP21" s="464"/>
      <c r="AQ21" s="464"/>
      <c r="AR21" s="464"/>
      <c r="AS21" s="464"/>
      <c r="AT21" s="464"/>
      <c r="AU21" s="464"/>
      <c r="AV21" s="464"/>
      <c r="AW21" s="464"/>
      <c r="AX21" s="464"/>
      <c r="AY21" s="464"/>
      <c r="AZ21" s="464"/>
      <c r="BA21" s="464"/>
      <c r="BB21" s="464"/>
      <c r="BD21" s="160"/>
    </row>
    <row r="22" spans="2:56" ht="10.9" customHeight="1">
      <c r="B22" s="76">
        <v>3</v>
      </c>
      <c r="C22" s="2" t="s">
        <v>178</v>
      </c>
      <c r="AA22" s="160"/>
      <c r="AE22" s="76">
        <v>3</v>
      </c>
      <c r="AF22" s="2" t="s">
        <v>178</v>
      </c>
      <c r="BD22" s="160"/>
    </row>
    <row r="23" spans="2:56" ht="10.9" customHeight="1">
      <c r="B23" s="76">
        <v>4</v>
      </c>
      <c r="C23" s="2" t="s">
        <v>179</v>
      </c>
      <c r="AA23" s="160"/>
      <c r="AE23" s="76">
        <v>4</v>
      </c>
      <c r="AF23" s="2" t="s">
        <v>179</v>
      </c>
      <c r="BD23" s="160"/>
    </row>
    <row r="24" spans="2:56" ht="10.9" customHeight="1">
      <c r="B24" s="76">
        <v>5</v>
      </c>
      <c r="C24" s="464" t="s">
        <v>180</v>
      </c>
      <c r="D24" s="464"/>
      <c r="E24" s="464"/>
      <c r="F24" s="464"/>
      <c r="G24" s="464"/>
      <c r="H24" s="464"/>
      <c r="I24" s="464"/>
      <c r="J24" s="464"/>
      <c r="K24" s="464"/>
      <c r="L24" s="464"/>
      <c r="M24" s="464"/>
      <c r="N24" s="464"/>
      <c r="O24" s="464"/>
      <c r="P24" s="464"/>
      <c r="Q24" s="464"/>
      <c r="R24" s="464"/>
      <c r="S24" s="464"/>
      <c r="T24" s="464"/>
      <c r="U24" s="464"/>
      <c r="V24" s="464"/>
      <c r="W24" s="464"/>
      <c r="X24" s="464"/>
      <c r="Y24" s="464"/>
      <c r="AA24" s="160"/>
      <c r="AE24" s="76">
        <v>5</v>
      </c>
      <c r="AF24" s="464" t="s">
        <v>180</v>
      </c>
      <c r="AG24" s="464"/>
      <c r="AH24" s="464"/>
      <c r="AI24" s="464"/>
      <c r="AJ24" s="464"/>
      <c r="AK24" s="464"/>
      <c r="AL24" s="464"/>
      <c r="AM24" s="464"/>
      <c r="AN24" s="464"/>
      <c r="AO24" s="464"/>
      <c r="AP24" s="464"/>
      <c r="AQ24" s="464"/>
      <c r="AR24" s="464"/>
      <c r="AS24" s="464"/>
      <c r="AT24" s="464"/>
      <c r="AU24" s="464"/>
      <c r="AV24" s="464"/>
      <c r="AW24" s="464"/>
      <c r="AX24" s="464"/>
      <c r="AY24" s="464"/>
      <c r="AZ24" s="464"/>
      <c r="BA24" s="464"/>
      <c r="BB24" s="464"/>
      <c r="BD24" s="160"/>
    </row>
    <row r="25" spans="2:56" ht="10.9" customHeight="1">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AA25" s="160"/>
      <c r="AD25" s="1"/>
      <c r="AF25" s="464"/>
      <c r="AG25" s="464"/>
      <c r="AH25" s="464"/>
      <c r="AI25" s="464"/>
      <c r="AJ25" s="464"/>
      <c r="AK25" s="464"/>
      <c r="AL25" s="464"/>
      <c r="AM25" s="464"/>
      <c r="AN25" s="464"/>
      <c r="AO25" s="464"/>
      <c r="AP25" s="464"/>
      <c r="AQ25" s="464"/>
      <c r="AR25" s="464"/>
      <c r="AS25" s="464"/>
      <c r="AT25" s="464"/>
      <c r="AU25" s="464"/>
      <c r="AV25" s="464"/>
      <c r="AW25" s="464"/>
      <c r="AX25" s="464"/>
      <c r="AY25" s="464"/>
      <c r="AZ25" s="464"/>
      <c r="BA25" s="464"/>
      <c r="BB25" s="464"/>
      <c r="BD25" s="160"/>
    </row>
    <row r="26" spans="2:56" s="61" customFormat="1" ht="9">
      <c r="C26" s="62"/>
      <c r="D26" s="62"/>
      <c r="E26" s="62"/>
      <c r="F26" s="62"/>
      <c r="G26" s="62"/>
      <c r="H26" s="62"/>
      <c r="I26" s="62"/>
      <c r="J26" s="62"/>
      <c r="K26" s="62"/>
      <c r="L26" s="62"/>
      <c r="M26" s="62"/>
      <c r="N26" s="62"/>
      <c r="O26" s="62"/>
      <c r="P26" s="62"/>
      <c r="Q26" s="62"/>
      <c r="R26" s="62"/>
      <c r="S26" s="62"/>
      <c r="T26" s="62"/>
      <c r="U26" s="62"/>
      <c r="V26" s="62"/>
      <c r="W26" s="62"/>
      <c r="X26" s="62"/>
      <c r="Y26" s="62"/>
      <c r="AA26" s="60"/>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D26" s="60"/>
    </row>
    <row r="27" spans="2:56" s="61" customFormat="1" ht="10.9" customHeight="1">
      <c r="C27" s="1" t="s">
        <v>181</v>
      </c>
      <c r="D27" s="62"/>
      <c r="E27" s="62"/>
      <c r="F27" s="62"/>
      <c r="G27" s="62"/>
      <c r="H27" s="62"/>
      <c r="I27" s="62"/>
      <c r="J27" s="62"/>
      <c r="K27" s="62"/>
      <c r="L27" s="1" t="s">
        <v>182</v>
      </c>
      <c r="M27" s="62"/>
      <c r="N27" s="62"/>
      <c r="O27" s="62"/>
      <c r="P27" s="62"/>
      <c r="Q27" s="62"/>
      <c r="R27" s="62"/>
      <c r="S27" s="62"/>
      <c r="T27" s="62"/>
      <c r="U27" s="62"/>
      <c r="V27" s="62"/>
      <c r="W27" s="62"/>
      <c r="X27" s="62"/>
      <c r="Y27" s="62"/>
      <c r="AA27" s="60"/>
      <c r="AF27" s="1" t="s">
        <v>181</v>
      </c>
      <c r="AG27" s="62"/>
      <c r="AH27" s="62"/>
      <c r="AI27" s="62"/>
      <c r="AJ27" s="62"/>
      <c r="AK27" s="62"/>
      <c r="AL27" s="62"/>
      <c r="AM27" s="62"/>
      <c r="AN27" s="62"/>
      <c r="AO27" s="1" t="s">
        <v>182</v>
      </c>
      <c r="AP27" s="62"/>
      <c r="AQ27" s="62"/>
      <c r="AR27" s="62"/>
      <c r="AS27" s="62"/>
      <c r="AT27" s="62"/>
      <c r="AU27" s="62"/>
      <c r="AV27" s="62"/>
      <c r="AW27" s="62"/>
      <c r="AX27" s="62"/>
      <c r="AY27" s="62"/>
      <c r="AZ27" s="62"/>
      <c r="BA27" s="62"/>
      <c r="BB27" s="62"/>
      <c r="BD27" s="60"/>
    </row>
    <row r="28" spans="2:56">
      <c r="AA28" s="160"/>
      <c r="BD28" s="60"/>
    </row>
    <row r="29" spans="2:56">
      <c r="AA29" s="160"/>
      <c r="BD29" s="60"/>
    </row>
    <row r="30" spans="2:56">
      <c r="AA30" s="160"/>
      <c r="BD30" s="60"/>
    </row>
    <row r="31" spans="2:56">
      <c r="AA31" s="160"/>
      <c r="BD31" s="60"/>
    </row>
    <row r="32" spans="2:56">
      <c r="AA32" s="160"/>
      <c r="BD32" s="60"/>
    </row>
    <row r="33" spans="27:56">
      <c r="AA33" s="160"/>
      <c r="BD33" s="60"/>
    </row>
    <row r="34" spans="27:56">
      <c r="AA34" s="160"/>
      <c r="BD34" s="60"/>
    </row>
    <row r="35" spans="27:56">
      <c r="AA35" s="160"/>
      <c r="BD35" s="60"/>
    </row>
    <row r="36" spans="27:56">
      <c r="AA36" s="160"/>
      <c r="BD36" s="60"/>
    </row>
    <row r="37" spans="27:56">
      <c r="AA37" s="160"/>
      <c r="BD37" s="60"/>
    </row>
    <row r="38" spans="27:56">
      <c r="AA38" s="160"/>
      <c r="BD38" s="60"/>
    </row>
    <row r="39" spans="27:56">
      <c r="AA39" s="160"/>
      <c r="BD39" s="60"/>
    </row>
    <row r="40" spans="27:56">
      <c r="AA40" s="160"/>
      <c r="BD40" s="60"/>
    </row>
    <row r="41" spans="27:56">
      <c r="AA41" s="160"/>
      <c r="BD41" s="60"/>
    </row>
    <row r="42" spans="27:56">
      <c r="AA42" s="160"/>
      <c r="BD42" s="60"/>
    </row>
    <row r="43" spans="27:56">
      <c r="AA43" s="160"/>
      <c r="BD43" s="60"/>
    </row>
    <row r="44" spans="27:56">
      <c r="AA44" s="160"/>
      <c r="BD44" s="60"/>
    </row>
    <row r="45" spans="27:56">
      <c r="AA45" s="160"/>
      <c r="BD45" s="60"/>
    </row>
    <row r="46" spans="27:56">
      <c r="AA46" s="160"/>
      <c r="BD46" s="60"/>
    </row>
    <row r="47" spans="27:56">
      <c r="AA47" s="160"/>
      <c r="BD47" s="160"/>
    </row>
    <row r="48" spans="27:56">
      <c r="AA48" s="160"/>
      <c r="BD48" s="160"/>
    </row>
    <row r="49" spans="27:56">
      <c r="AA49" s="160"/>
      <c r="BD49" s="160"/>
    </row>
    <row r="50" spans="27:56">
      <c r="AA50" s="160"/>
      <c r="BD50" s="160"/>
    </row>
    <row r="51" spans="27:56">
      <c r="AA51" s="160"/>
      <c r="BD51" s="160"/>
    </row>
    <row r="52" spans="27:56">
      <c r="AA52" s="160"/>
      <c r="BD52" s="160"/>
    </row>
    <row r="53" spans="27:56">
      <c r="AA53" s="160"/>
      <c r="BD53" s="160"/>
    </row>
    <row r="54" spans="27:56">
      <c r="AA54" s="160"/>
      <c r="BD54" s="160"/>
    </row>
    <row r="55" spans="27:56">
      <c r="AA55" s="160"/>
      <c r="BD55" s="160"/>
    </row>
    <row r="56" spans="27:56">
      <c r="AA56" s="1"/>
      <c r="BD56" s="1"/>
    </row>
  </sheetData>
  <sheetProtection algorithmName="SHA-512" hashValue="KWYVFSgCKaP4IjmY0cNPGRSeUtagKuNnvwxK9KB+QMhAEGZNUkS1KWhBbkJvFzLGcgGX09Be3FCmPfBTu+XyPA==" saltValue="g/PZrS/hABkWtJ269hr/GA==" spinCount="100000" sheet="1"/>
  <mergeCells count="64">
    <mergeCell ref="C24:Y25"/>
    <mergeCell ref="AF24:BB25"/>
    <mergeCell ref="B15:T15"/>
    <mergeCell ref="U15:X15"/>
    <mergeCell ref="AE15:AW15"/>
    <mergeCell ref="AX15:BA15"/>
    <mergeCell ref="C20:Y21"/>
    <mergeCell ref="AF20:BB21"/>
    <mergeCell ref="AX14:BA14"/>
    <mergeCell ref="B13:E13"/>
    <mergeCell ref="F13:T13"/>
    <mergeCell ref="U13:X13"/>
    <mergeCell ref="AE13:AH13"/>
    <mergeCell ref="AI13:AW13"/>
    <mergeCell ref="AX13:BA13"/>
    <mergeCell ref="B14:E14"/>
    <mergeCell ref="F14:T14"/>
    <mergeCell ref="U14:X14"/>
    <mergeCell ref="AE14:AH14"/>
    <mergeCell ref="AI14:AW14"/>
    <mergeCell ref="AX12:BA12"/>
    <mergeCell ref="B11:E11"/>
    <mergeCell ref="F11:T11"/>
    <mergeCell ref="U11:X11"/>
    <mergeCell ref="AE11:AH11"/>
    <mergeCell ref="AI11:AW11"/>
    <mergeCell ref="AX11:BA11"/>
    <mergeCell ref="B12:E12"/>
    <mergeCell ref="F12:T12"/>
    <mergeCell ref="U12:X12"/>
    <mergeCell ref="AE12:AH12"/>
    <mergeCell ref="AI12:AW12"/>
    <mergeCell ref="AX10:BA10"/>
    <mergeCell ref="B9:E9"/>
    <mergeCell ref="F9:T9"/>
    <mergeCell ref="U9:X9"/>
    <mergeCell ref="AE9:AH9"/>
    <mergeCell ref="AI9:AW9"/>
    <mergeCell ref="AX9:BA9"/>
    <mergeCell ref="B10:E10"/>
    <mergeCell ref="F10:T10"/>
    <mergeCell ref="U10:X10"/>
    <mergeCell ref="AE10:AH10"/>
    <mergeCell ref="AI10:AW10"/>
    <mergeCell ref="B6:E6"/>
    <mergeCell ref="F6:Y6"/>
    <mergeCell ref="AE6:AH6"/>
    <mergeCell ref="AI6:BB6"/>
    <mergeCell ref="B8:E8"/>
    <mergeCell ref="F8:T8"/>
    <mergeCell ref="U8:Y8"/>
    <mergeCell ref="AE8:AH8"/>
    <mergeCell ref="AI8:AW8"/>
    <mergeCell ref="AX8:BB8"/>
    <mergeCell ref="B3:Z3"/>
    <mergeCell ref="AE3:BC3"/>
    <mergeCell ref="B5:E5"/>
    <mergeCell ref="F5:L5"/>
    <mergeCell ref="M5:P5"/>
    <mergeCell ref="Q5:Y5"/>
    <mergeCell ref="AE5:AH5"/>
    <mergeCell ref="AI5:AO5"/>
    <mergeCell ref="AP5:AS5"/>
    <mergeCell ref="AT5:BB5"/>
  </mergeCells>
  <phoneticPr fontId="8"/>
  <printOptions horizontalCentered="1" verticalCentered="1"/>
  <pageMargins left="0.19685039370078741" right="0.19685039370078741" top="0.19685039370078741" bottom="0.19685039370078741" header="0" footer="0"/>
  <pageSetup paperSize="9" scale="96"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so-data</vt:lpstr>
      <vt:lpstr>so+ki</vt:lpstr>
      <vt:lpstr>→別々</vt:lpstr>
      <vt:lpstr>so</vt:lpstr>
      <vt:lpstr>ki</vt:lpstr>
      <vt:lpstr>ki!Print_Area</vt:lpstr>
      <vt:lpstr>so!Print_Area</vt:lpstr>
      <vt:lpstr>'so+ki'!Print_Area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総括表v5.14</dc:title>
  <dc:creator>RRS(Rescue Rangers)</dc:creator>
  <cp:lastModifiedBy>RRS</cp:lastModifiedBy>
  <cp:lastPrinted>2025-12-20T04:01:40Z</cp:lastPrinted>
  <dcterms:created xsi:type="dcterms:W3CDTF">2006-01-06T04:33:06Z</dcterms:created>
  <dcterms:modified xsi:type="dcterms:W3CDTF">2025-12-20T04:12:30Z</dcterms:modified>
</cp:coreProperties>
</file>