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 yWindow="672" windowWidth="22200" windowHeight="7704" activeTab="0"/>
  </bookViews>
  <sheets>
    <sheet name="so-data" sheetId="1" r:id="rId1"/>
    <sheet name="so" sheetId="2" r:id="rId2"/>
  </sheets>
  <definedNames>
    <definedName name="_xlnm.Print_Area" localSheetId="1">'so'!$A$3:$BV$72</definedName>
  </definedNames>
  <calcPr fullCalcOnLoad="1"/>
</workbook>
</file>

<file path=xl/comments1.xml><?xml version="1.0" encoding="utf-8"?>
<comments xmlns="http://schemas.openxmlformats.org/spreadsheetml/2006/main">
  <authors>
    <author>RR</author>
  </authors>
  <commentList>
    <comment ref="E30" authorId="0">
      <text>
        <r>
          <rPr>
            <sz val="9"/>
            <rFont val="MS UI Gothic"/>
            <family val="3"/>
          </rPr>
          <t>自動計算の数字を参考にしてください。
上書きもできます。</t>
        </r>
      </text>
    </comment>
    <comment ref="E31" authorId="0">
      <text>
        <r>
          <rPr>
            <sz val="9"/>
            <rFont val="MS UI Gothic"/>
            <family val="3"/>
          </rPr>
          <t>本年1月1日現在の在職者（前年中の退職者を除く）を記載します。
退職者を含めて提出する場合は、手修正してください。</t>
        </r>
      </text>
    </comment>
  </commentList>
</comments>
</file>

<file path=xl/sharedStrings.xml><?xml version="1.0" encoding="utf-8"?>
<sst xmlns="http://schemas.openxmlformats.org/spreadsheetml/2006/main" count="517" uniqueCount="225">
  <si>
    <t>月</t>
  </si>
  <si>
    <t>※種別</t>
  </si>
  <si>
    <t>※整 理 番 号</t>
  </si>
  <si>
    <t>※</t>
  </si>
  <si>
    <t>年</t>
  </si>
  <si>
    <t>月分から</t>
  </si>
  <si>
    <t>月分まで</t>
  </si>
  <si>
    <t>年間分</t>
  </si>
  <si>
    <t>退職者分</t>
  </si>
  <si>
    <t>〒</t>
  </si>
  <si>
    <t>電　話</t>
  </si>
  <si>
    <t>名</t>
  </si>
  <si>
    <t>（所在地）</t>
  </si>
  <si>
    <t>追加</t>
  </si>
  <si>
    <t>日提出</t>
  </si>
  <si>
    <t>訂正</t>
  </si>
  <si>
    <t>（フリガナ）</t>
  </si>
  <si>
    <t>（市町村提出用）</t>
  </si>
  <si>
    <t>係　氏名</t>
  </si>
  <si>
    <t>会計事務所等の名称</t>
  </si>
  <si>
    <t>共通DATA</t>
  </si>
  <si>
    <t>平成</t>
  </si>
  <si>
    <t>給与支払者</t>
  </si>
  <si>
    <t>（フリガナ）</t>
  </si>
  <si>
    <t>電話番号</t>
  </si>
  <si>
    <t>氏名</t>
  </si>
  <si>
    <t>連絡先</t>
  </si>
  <si>
    <t>係</t>
  </si>
  <si>
    <t>内線</t>
  </si>
  <si>
    <t>会計事務所</t>
  </si>
  <si>
    <t>市区町村</t>
  </si>
  <si>
    <t>千代田区</t>
  </si>
  <si>
    <t>中央区</t>
  </si>
  <si>
    <t>年</t>
  </si>
  <si>
    <t>月分から</t>
  </si>
  <si>
    <t>月分まで</t>
  </si>
  <si>
    <t>提出年月日</t>
  </si>
  <si>
    <t>経理責任者</t>
  </si>
  <si>
    <t>代表者</t>
  </si>
  <si>
    <t>職</t>
  </si>
  <si>
    <t>税務署</t>
  </si>
  <si>
    <t>給与の支払期間</t>
  </si>
  <si>
    <t>郵便番号</t>
  </si>
  <si>
    <t>給与支払方法及び期日</t>
  </si>
  <si>
    <t>事業種目その他必要事項</t>
  </si>
  <si>
    <t>所轄税務署</t>
  </si>
  <si>
    <t>振込希望金融機関</t>
  </si>
  <si>
    <t>名称</t>
  </si>
  <si>
    <t>所在地</t>
  </si>
  <si>
    <t>カブシキガイシャ　レスキュー　レンジャーズ</t>
  </si>
  <si>
    <t>株式会社ＲＥＳＣＵＥ ＲＡＮＧＥＲＳ</t>
  </si>
  <si>
    <t>代表取締役</t>
  </si>
  <si>
    <t>総括　太郎</t>
  </si>
  <si>
    <t>支払　二郎</t>
  </si>
  <si>
    <t>支払　三郎</t>
  </si>
  <si>
    <t>お助け会計事務所</t>
  </si>
  <si>
    <t>20日〆25日払</t>
  </si>
  <si>
    <t>経理部経理課電算</t>
  </si>
  <si>
    <t>東京都千代田区銀行町１－２－３</t>
  </si>
  <si>
    <t>内線</t>
  </si>
  <si>
    <t>０３－１２３４－５６７８</t>
  </si>
  <si>
    <t>０３－１１１１－２２２２</t>
  </si>
  <si>
    <t>会計事務所と経理の皆さんのお助け業</t>
  </si>
  <si>
    <t>税務署</t>
  </si>
  <si>
    <t>東京ＡＢＣ銀行</t>
  </si>
  <si>
    <t>月</t>
  </si>
  <si>
    <t>日</t>
  </si>
  <si>
    <t>－</t>
  </si>
  <si>
    <t>７７７７</t>
  </si>
  <si>
    <t>提出先市区町村数</t>
  </si>
  <si>
    <t>受給者総人員</t>
  </si>
  <si>
    <t>印刷</t>
  </si>
  <si>
    <t>左</t>
  </si>
  <si>
    <t>右</t>
  </si>
  <si>
    <t>人</t>
  </si>
  <si>
    <t>件</t>
  </si>
  <si>
    <t>年間分</t>
  </si>
  <si>
    <t>退職者分</t>
  </si>
  <si>
    <t>市区町村DATA</t>
  </si>
  <si>
    <t>所在地</t>
  </si>
  <si>
    <t>名称</t>
  </si>
  <si>
    <t>印刷DATA</t>
  </si>
  <si>
    <t>未提出</t>
  </si>
  <si>
    <t>受給者総人員</t>
  </si>
  <si>
    <t>人　</t>
  </si>
  <si>
    <t>自動</t>
  </si>
  <si>
    <t>Excel2000で開くとシート全体が保護されてますので、保護を解除してください。</t>
  </si>
  <si>
    <t>色のみに入力する。</t>
  </si>
  <si>
    <t>色はドロップダウンリストから選択する。</t>
  </si>
  <si>
    <t>印刷No.</t>
  </si>
  <si>
    <t>追加訂正</t>
  </si>
  <si>
    <t>一度に2つの市区町村しか選べませんので順次印刷したい番号を変えてください。</t>
  </si>
  <si>
    <t>追加訂正の場合はドロップダウンリストから"追加"か"訂正"を選んでぐたさい。それ以外は"－"のままで。</t>
  </si>
  <si>
    <t>給与支払者     所在地        （住所）</t>
  </si>
  <si>
    <t>　長殿</t>
  </si>
  <si>
    <t>平成</t>
  </si>
  <si>
    <t>※</t>
  </si>
  <si>
    <t>DATAはすべて"so-data"シートから転記されます。シートを保護してますので訂正はできません。(解除パスワードは"1111"です。)</t>
  </si>
  <si>
    <t>左の色の部分以外はシートを保護してますので訂正はできません。(解除パスワードは"1111"です。)</t>
  </si>
  <si>
    <t>色のドロップダウンリストから印刷をしたい番号を選択し、"so"のシート見出しをクリックして総括表を開いて印刷をする。</t>
  </si>
  <si>
    <t>給与支払報告書(総括表)</t>
  </si>
  <si>
    <t>年度</t>
  </si>
  <si>
    <t>平成</t>
  </si>
  <si>
    <t>提出期限を入力→</t>
  </si>
  <si>
    <t>特別徴収</t>
  </si>
  <si>
    <t>東京</t>
  </si>
  <si>
    <t>提出先市
区町村数</t>
  </si>
  <si>
    <t>事業種目その
他必要な事項</t>
  </si>
  <si>
    <t>給与支払の
方法及び期日</t>
  </si>
  <si>
    <t>受給者
総人員</t>
  </si>
  <si>
    <t>給与支払者
郵便番号</t>
  </si>
  <si>
    <t>給与の
支払期間</t>
  </si>
  <si>
    <t>報告書人員</t>
  </si>
  <si>
    <t>特別徴収
(給与天引)</t>
  </si>
  <si>
    <t>退職者</t>
  </si>
  <si>
    <t>乙欄等</t>
  </si>
  <si>
    <t>普通徴収
(個人納付)</t>
  </si>
  <si>
    <t>合計</t>
  </si>
  <si>
    <t>納入書</t>
  </si>
  <si>
    <t>代表者の
職氏名印</t>
  </si>
  <si>
    <t>名称
（氏名）</t>
  </si>
  <si>
    <t>経理責任
者氏名</t>
  </si>
  <si>
    <t>所轄税務署</t>
  </si>
  <si>
    <t>（名称）</t>
  </si>
  <si>
    <t>振込を希望する
金融機関の名称
及び所在地</t>
  </si>
  <si>
    <t>前年の特別徴収
義務者指定番号</t>
  </si>
  <si>
    <t>※普通徴収対象者は個人別明細表の摘要欄に「普通徴収希望」と記載願います。</t>
  </si>
  <si>
    <t>支払金額等
について</t>
  </si>
  <si>
    <t>はい</t>
  </si>
  <si>
    <t>「はい」を選択した場合は、個人別明細書の摘要欄に事業所名、支払金額、社会保険料等の内訳を記載してください。</t>
  </si>
  <si>
    <r>
      <t>10</t>
    </r>
    <r>
      <rPr>
        <sz val="8"/>
        <color indexed="60"/>
        <rFont val="MS UI Gothic"/>
        <family val="3"/>
      </rPr>
      <t>提出区分</t>
    </r>
  </si>
  <si>
    <t>いいえ</t>
  </si>
  <si>
    <t>区処理欄</t>
  </si>
  <si>
    <t>追加・訂正</t>
  </si>
  <si>
    <t>宛名訂正</t>
  </si>
  <si>
    <t>納入書不要</t>
  </si>
  <si>
    <t>訂正</t>
  </si>
  <si>
    <t>いる</t>
  </si>
  <si>
    <t>いらない</t>
  </si>
  <si>
    <t>1 いる</t>
  </si>
  <si>
    <t>2 いらない</t>
  </si>
  <si>
    <t>いいえ</t>
  </si>
  <si>
    <t>他社分給与を含んでいますか。</t>
  </si>
  <si>
    <t>連絡者の係及
び氏名並びに
電話番号</t>
  </si>
  <si>
    <t>平成</t>
  </si>
  <si>
    <t>提出区分</t>
  </si>
  <si>
    <t>いいえ</t>
  </si>
  <si>
    <t>支払金額等
について
◆重要◆</t>
  </si>
  <si>
    <t>給与の支払期間</t>
  </si>
  <si>
    <r>
      <t xml:space="preserve">他社分給与を含みますか？
</t>
    </r>
    <r>
      <rPr>
        <sz val="5"/>
        <color indexed="60"/>
        <rFont val="MS UI Gothic"/>
        <family val="3"/>
      </rPr>
      <t>(必ず選択してください。未記載の場合、
含まないと判断することがあります)</t>
    </r>
  </si>
  <si>
    <r>
      <t xml:space="preserve">普通徴収
</t>
    </r>
    <r>
      <rPr>
        <sz val="5"/>
        <color indexed="60"/>
        <rFont val="MS UI Gothic"/>
        <family val="3"/>
      </rPr>
      <t>※「普通徴収切替理由書」に記載した人数</t>
    </r>
  </si>
  <si>
    <t xml:space="preserve"> ・ 訂正</t>
  </si>
  <si>
    <t>長殿</t>
  </si>
  <si>
    <t>●普通徴収とする場合は、給与支払報告書(個人明細書)の摘要欄にも「普通徴収切替理由書」の該当符号((普B)(普C)など)を記入してください。
●摘要欄に記載がない場合は、特別徴収と判断いたしますのでご了承ください。</t>
  </si>
  <si>
    <t>法人番号
(13桁)</t>
  </si>
  <si>
    <t>会計事務所等
の名称</t>
  </si>
  <si>
    <t>代表者の
職氏名印</t>
  </si>
  <si>
    <t>義務者指定番号</t>
  </si>
  <si>
    <t>前年の特別徴収</t>
  </si>
  <si>
    <t>普通徴収切替理由書</t>
  </si>
  <si>
    <t>符号</t>
  </si>
  <si>
    <t>普通徴収切替理由</t>
  </si>
  <si>
    <t>人数</t>
  </si>
  <si>
    <t xml:space="preserve">(普A) </t>
  </si>
  <si>
    <t>総従業員数が2人以下名</t>
  </si>
  <si>
    <t>下記(普B)～(普F)に該当する全ての(他区市町村分を含む)従業員数を差引いた人数</t>
  </si>
  <si>
    <t xml:space="preserve">(普B) </t>
  </si>
  <si>
    <t>他の事業所で特別徴収されている</t>
  </si>
  <si>
    <t>名</t>
  </si>
  <si>
    <t xml:space="preserve">(普C) </t>
  </si>
  <si>
    <t xml:space="preserve">(普D) </t>
  </si>
  <si>
    <t xml:space="preserve">(普E) </t>
  </si>
  <si>
    <t xml:space="preserve">(普F) </t>
  </si>
  <si>
    <t>退職者または5月末日までの退職予定者</t>
  </si>
  <si>
    <t>合計</t>
  </si>
  <si>
    <t>※右欄の合計人数を、総括表「普通徴収」欄に記入してください。</t>
  </si>
  <si>
    <t>(普C)など)を記入してください。)摘要欄に記載がない場合は、特別徴収と判断いたしますのでご</t>
  </si>
  <si>
    <t>了承ください。</t>
  </si>
  <si>
    <t>要となります。自社製の総括表を使用される場合は、普通徴収切替理由書とともに提出してくだ</t>
  </si>
  <si>
    <t>●</t>
  </si>
  <si>
    <t>◆</t>
  </si>
  <si>
    <t>普通徴収とする場合は、給与支払報告書(個人別明細書)の摘要欄にも、該当する符号((普B)</t>
  </si>
  <si>
    <t>総括表と給与支払報告書、普通徴収切替理由書(普通徴収該当者がいる場合)のご提出が必</t>
  </si>
  <si>
    <t>◆</t>
  </si>
  <si>
    <t>総括表、給与支払報告書(個人別明細書)とともに、</t>
  </si>
  <si>
    <r>
      <t>給与が少なく税額が引けない</t>
    </r>
    <r>
      <rPr>
        <sz val="8"/>
        <color indexed="60"/>
        <rFont val="MS UI Gothic"/>
        <family val="3"/>
      </rPr>
      <t xml:space="preserve">(例：年間の支払額が100万円以下) </t>
    </r>
  </si>
  <si>
    <r>
      <t>給与の支払いが不定期</t>
    </r>
    <r>
      <rPr>
        <sz val="8"/>
        <color indexed="60"/>
        <rFont val="MS UI Gothic"/>
        <family val="3"/>
      </rPr>
      <t xml:space="preserve">(例：給与の支払いが毎月でない) </t>
    </r>
  </si>
  <si>
    <r>
      <t>事業専従者</t>
    </r>
    <r>
      <rPr>
        <sz val="8"/>
        <color indexed="60"/>
        <rFont val="MS UI Gothic"/>
        <family val="3"/>
      </rPr>
      <t xml:space="preserve">(※給与収入のある個人事業主は、特別徴収の対象となります) </t>
    </r>
  </si>
  <si>
    <t>●普通徴収とする場合は、給与支払報告書(個人明細書)の摘要欄にも「普通徴収切替理由書」の該当符号((普B)(普C)など)を記入してください。
●摘要欄に記載がない場合は、特別徴収と判断いたしますのでご了承ください。</t>
  </si>
  <si>
    <t>さい。　.　</t>
  </si>
  <si>
    <t>法人(個人)番号</t>
  </si>
  <si>
    <t>はい</t>
  </si>
  <si>
    <t>他社の給与を含んでいますか。</t>
  </si>
  <si>
    <t>東京都千代田区御助町１－２－３御助ビル４階</t>
  </si>
  <si>
    <t>トウキョウトチヨダクオタスケマチ１－２－３</t>
  </si>
  <si>
    <r>
      <t xml:space="preserve">特別徴収
</t>
    </r>
    <r>
      <rPr>
        <sz val="5"/>
        <color indexed="60"/>
        <rFont val="MS UI Gothic"/>
        <family val="3"/>
      </rPr>
      <t>(給与からの差引き)</t>
    </r>
  </si>
  <si>
    <t>給与差引</t>
  </si>
  <si>
    <t>14報告人員</t>
  </si>
  <si>
    <t>前年特例徴収義務者番号</t>
  </si>
  <si>
    <t>普A</t>
  </si>
  <si>
    <t>普B</t>
  </si>
  <si>
    <t>普C</t>
  </si>
  <si>
    <t>普D</t>
  </si>
  <si>
    <t>普E</t>
  </si>
  <si>
    <t>普F</t>
  </si>
  <si>
    <t>普通徴収 切替理由書</t>
  </si>
  <si>
    <t>8支払金額等</t>
  </si>
  <si>
    <t>14①</t>
  </si>
  <si>
    <t>14A</t>
  </si>
  <si>
    <t>14B</t>
  </si>
  <si>
    <t>14C</t>
  </si>
  <si>
    <t>14D</t>
  </si>
  <si>
    <t>14E</t>
  </si>
  <si>
    <t>14F</t>
  </si>
  <si>
    <t>追加</t>
  </si>
  <si>
    <t>訂正</t>
  </si>
  <si>
    <t>前年no</t>
  </si>
  <si>
    <t>8他社</t>
  </si>
  <si>
    <t>9
提出区分</t>
  </si>
  <si>
    <t>15
納入書</t>
  </si>
  <si>
    <t>0123456789</t>
  </si>
  <si>
    <t>（普通徴収切替理由書あり）</t>
  </si>
  <si>
    <t>（普通徴収切替理由書あり）</t>
  </si>
  <si>
    <t>計</t>
  </si>
  <si>
    <t>v4.04a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</si>
</sst>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00"/>
    <numFmt numFmtId="177" formatCode="&quot;Yes&quot;;&quot;Yes&quot;;&quot;No&quot;"/>
    <numFmt numFmtId="178" formatCode="&quot;True&quot;;&quot;True&quot;;&quot;False&quot;"/>
    <numFmt numFmtId="179" formatCode="&quot;On&quot;;&quot;On&quot;;&quot;Off&quot;"/>
    <numFmt numFmtId="180" formatCode="0&quot;人&quot;"/>
    <numFmt numFmtId="181" formatCode="[&lt;=99999999]####\-####;\(00\)\ ####\-####"/>
    <numFmt numFmtId="182" formatCode="[&lt;=999]000;[&lt;=99999]000\-00;000\-0000"/>
    <numFmt numFmtId="183" formatCode="00000000"/>
    <numFmt numFmtId="184" formatCode="[$-411]yyyy&quot;年&quot;mm&quot;月&quot;dd&quot;日&quot;\ dddd"/>
    <numFmt numFmtId="185" formatCode="[&lt;=999]000;[&lt;=9999]000\-00;000\-0000"/>
    <numFmt numFmtId="186" formatCode="ge"/>
    <numFmt numFmtId="187" formatCode="e"/>
    <numFmt numFmtId="188" formatCode="0\ \ 0000\ \ 0000\ \ 0000"/>
    <numFmt numFmtId="189" formatCode="0\ \ 0000\ \ 0000\ \ 000\-0"/>
    <numFmt numFmtId="190" formatCode="00\-00000\-0"/>
  </numFmts>
  <fonts count="82">
    <font>
      <sz val="10"/>
      <name val="MS UI Gothic"/>
      <family val="3"/>
    </font>
    <font>
      <sz val="10"/>
      <name val="ＭＳ 明朝"/>
      <family val="1"/>
    </font>
    <font>
      <sz val="6"/>
      <name val="ＭＳ 明朝"/>
      <family val="1"/>
    </font>
    <font>
      <sz val="8"/>
      <name val="MS UI Gothic"/>
      <family val="3"/>
    </font>
    <font>
      <b/>
      <sz val="9"/>
      <color indexed="60"/>
      <name val="MS UI Gothic"/>
      <family val="3"/>
    </font>
    <font>
      <sz val="9"/>
      <name val="MS UI Gothic"/>
      <family val="3"/>
    </font>
    <font>
      <sz val="9"/>
      <color indexed="60"/>
      <name val="MS UI Gothic"/>
      <family val="3"/>
    </font>
    <font>
      <sz val="8"/>
      <color indexed="60"/>
      <name val="MS UI Gothic"/>
      <family val="3"/>
    </font>
    <font>
      <sz val="12"/>
      <name val="MS UI Gothic"/>
      <family val="3"/>
    </font>
    <font>
      <sz val="6"/>
      <color indexed="60"/>
      <name val="MS UI Gothic"/>
      <family val="3"/>
    </font>
    <font>
      <sz val="7"/>
      <color indexed="60"/>
      <name val="MS UI Gothic"/>
      <family val="3"/>
    </font>
    <font>
      <sz val="5"/>
      <color indexed="60"/>
      <name val="MS UI Gothic"/>
      <family val="3"/>
    </font>
    <font>
      <sz val="6"/>
      <name val="MS UI Gothic"/>
      <family val="3"/>
    </font>
    <font>
      <sz val="6"/>
      <name val="ＭＳ Ｐ明朝"/>
      <family val="1"/>
    </font>
    <font>
      <u val="double"/>
      <sz val="12"/>
      <name val="ＭＳ ゴシック"/>
      <family val="3"/>
    </font>
    <font>
      <sz val="14"/>
      <name val="明朝"/>
      <family val="1"/>
    </font>
    <font>
      <sz val="9"/>
      <color indexed="10"/>
      <name val="MS UI Gothic"/>
      <family val="3"/>
    </font>
    <font>
      <sz val="11"/>
      <name val="MS UI Gothic"/>
      <family val="3"/>
    </font>
    <font>
      <sz val="9"/>
      <color indexed="9"/>
      <name val="MS UI Gothic"/>
      <family val="3"/>
    </font>
    <font>
      <b/>
      <sz val="9"/>
      <color indexed="9"/>
      <name val="MS UI Gothic"/>
      <family val="3"/>
    </font>
    <font>
      <b/>
      <sz val="9"/>
      <name val="MS UI Gothic"/>
      <family val="3"/>
    </font>
    <font>
      <sz val="10"/>
      <name val="ＭＳ Ｐ明朝"/>
      <family val="1"/>
    </font>
    <font>
      <sz val="10"/>
      <color indexed="10"/>
      <name val="MS UI Gothic"/>
      <family val="3"/>
    </font>
    <font>
      <u val="single"/>
      <sz val="9"/>
      <color indexed="60"/>
      <name val="MS UI Gothic"/>
      <family val="3"/>
    </font>
    <font>
      <b/>
      <sz val="11"/>
      <color indexed="60"/>
      <name val="MS UI Gothic"/>
      <family val="3"/>
    </font>
    <font>
      <b/>
      <sz val="14"/>
      <name val="MS UI Gothic"/>
      <family val="3"/>
    </font>
    <font>
      <sz val="10"/>
      <color indexed="60"/>
      <name val="MS UI Gothic"/>
      <family val="3"/>
    </font>
    <font>
      <sz val="9"/>
      <color indexed="23"/>
      <name val="MS UI Gothic"/>
      <family val="3"/>
    </font>
    <font>
      <sz val="8"/>
      <color indexed="23"/>
      <name val="MS UI Gothic"/>
      <family val="3"/>
    </font>
    <font>
      <b/>
      <sz val="9"/>
      <color indexed="10"/>
      <name val="MS UI Gothic"/>
      <family val="3"/>
    </font>
    <font>
      <sz val="5"/>
      <name val="MS UI Gothic"/>
      <family val="3"/>
    </font>
    <font>
      <b/>
      <sz val="10"/>
      <name val="MS UI Gothic"/>
      <family val="3"/>
    </font>
    <font>
      <b/>
      <u val="single"/>
      <sz val="7"/>
      <color indexed="60"/>
      <name val="MS UI Gothic"/>
      <family val="3"/>
    </font>
    <font>
      <b/>
      <sz val="6"/>
      <color indexed="60"/>
      <name val="MS UI Gothic"/>
      <family val="3"/>
    </font>
    <font>
      <b/>
      <sz val="10"/>
      <color indexed="60"/>
      <name val="MS UI Gothic"/>
      <family val="3"/>
    </font>
    <font>
      <sz val="14"/>
      <name val="MS UI Gothic"/>
      <family val="3"/>
    </font>
    <font>
      <sz val="10"/>
      <color indexed="8"/>
      <name val="ＭＳ Ｐゴシック"/>
      <family val="3"/>
    </font>
    <font>
      <sz val="10"/>
      <color indexed="9"/>
      <name val="ＭＳ Ｐゴシック"/>
      <family val="3"/>
    </font>
    <font>
      <b/>
      <sz val="18"/>
      <color indexed="54"/>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4"/>
      <color indexed="60"/>
      <name val="MS UI Gothic"/>
      <family val="3"/>
    </font>
    <font>
      <sz val="11"/>
      <color indexed="60"/>
      <name val="MS UI Gothic"/>
      <family val="3"/>
    </font>
    <font>
      <b/>
      <sz val="12"/>
      <color indexed="8"/>
      <name val="MS UI Gothic"/>
      <family val="3"/>
    </font>
    <font>
      <sz val="16"/>
      <color indexed="8"/>
      <name val="MS UI Gothic"/>
      <family val="3"/>
    </font>
    <font>
      <sz val="10"/>
      <color indexed="8"/>
      <name val="Calibri"/>
      <family val="2"/>
    </font>
    <font>
      <b/>
      <sz val="12"/>
      <color indexed="23"/>
      <name val="MS UI Gothic"/>
      <family val="3"/>
    </font>
    <font>
      <b/>
      <sz val="10.5"/>
      <color indexed="23"/>
      <name val="MS UI Gothic"/>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rgb="FF993300"/>
      <name val="MS UI Gothic"/>
      <family val="3"/>
    </font>
    <font>
      <sz val="8"/>
      <color rgb="FF993300"/>
      <name val="MS UI Gothic"/>
      <family val="3"/>
    </font>
    <font>
      <sz val="11"/>
      <color rgb="FF993300"/>
      <name val="MS UI Gothic"/>
      <family val="3"/>
    </font>
    <font>
      <sz val="14"/>
      <color rgb="FF993300"/>
      <name val="MS UI Gothic"/>
      <family val="3"/>
    </font>
    <font>
      <b/>
      <sz val="8"/>
      <name val="MS UI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gray125">
        <fgColor indexed="60"/>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color indexed="63"/>
      </right>
      <top style="thin">
        <color indexed="60"/>
      </top>
      <bottom style="thin">
        <color indexed="6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tted"/>
      <bottom style="dotted"/>
    </border>
    <border>
      <left style="thin"/>
      <right style="thin"/>
      <top>
        <color indexed="63"/>
      </top>
      <bottom>
        <color indexed="63"/>
      </bottom>
    </border>
    <border>
      <left style="thin"/>
      <right style="thin"/>
      <top>
        <color indexed="63"/>
      </top>
      <bottom style="dotted"/>
    </border>
    <border>
      <left style="thin"/>
      <right style="thin"/>
      <top style="thin"/>
      <bottom style="dotted"/>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60"/>
      </right>
      <top>
        <color indexed="63"/>
      </top>
      <bottom>
        <color indexed="63"/>
      </bottom>
    </border>
    <border>
      <left>
        <color indexed="63"/>
      </left>
      <right>
        <color indexed="63"/>
      </right>
      <top style="thick">
        <color indexed="60"/>
      </top>
      <bottom>
        <color indexed="63"/>
      </bottom>
    </border>
    <border>
      <left style="thick">
        <color indexed="60"/>
      </left>
      <right>
        <color indexed="63"/>
      </right>
      <top style="thick">
        <color indexed="60"/>
      </top>
      <bottom>
        <color indexed="63"/>
      </bottom>
    </border>
    <border>
      <left>
        <color indexed="63"/>
      </left>
      <right style="thick">
        <color indexed="60"/>
      </right>
      <top style="thick">
        <color indexed="60"/>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ck">
        <color indexed="60"/>
      </right>
      <top>
        <color indexed="63"/>
      </top>
      <bottom style="thick">
        <color indexed="60"/>
      </bottom>
    </border>
    <border>
      <left>
        <color indexed="63"/>
      </left>
      <right>
        <color indexed="63"/>
      </right>
      <top style="thin">
        <color indexed="60"/>
      </top>
      <bottom style="thick">
        <color indexed="60"/>
      </bottom>
    </border>
    <border>
      <left style="thin">
        <color indexed="60"/>
      </left>
      <right>
        <color indexed="63"/>
      </right>
      <top style="thin">
        <color rgb="FF993300"/>
      </top>
      <bottom style="thin">
        <color indexed="60"/>
      </bottom>
    </border>
    <border>
      <left>
        <color indexed="63"/>
      </left>
      <right>
        <color indexed="63"/>
      </right>
      <top style="thin">
        <color rgb="FF993300"/>
      </top>
      <bottom style="thin">
        <color indexed="60"/>
      </bottom>
    </border>
    <border>
      <left style="thin">
        <color rgb="FF993300"/>
      </left>
      <right>
        <color indexed="63"/>
      </right>
      <top>
        <color indexed="63"/>
      </top>
      <bottom>
        <color indexed="63"/>
      </bottom>
    </border>
    <border>
      <left>
        <color indexed="63"/>
      </left>
      <right>
        <color indexed="63"/>
      </right>
      <top style="medium">
        <color indexed="60"/>
      </top>
      <bottom>
        <color indexed="63"/>
      </bottom>
    </border>
    <border>
      <left>
        <color indexed="63"/>
      </left>
      <right>
        <color indexed="63"/>
      </right>
      <top>
        <color indexed="63"/>
      </top>
      <bottom style="thin">
        <color rgb="FF993300"/>
      </bottom>
    </border>
    <border>
      <left>
        <color indexed="63"/>
      </left>
      <right style="medium">
        <color indexed="60"/>
      </right>
      <top style="thin">
        <color indexed="60"/>
      </top>
      <bottom>
        <color indexed="63"/>
      </bottom>
    </border>
    <border>
      <left>
        <color indexed="63"/>
      </left>
      <right style="medium">
        <color indexed="60"/>
      </right>
      <top>
        <color indexed="63"/>
      </top>
      <bottom style="thin">
        <color rgb="FF993300"/>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ck">
        <color indexed="60"/>
      </left>
      <right>
        <color indexed="63"/>
      </right>
      <top style="thick">
        <color indexed="60"/>
      </top>
      <bottom style="thick">
        <color indexed="60"/>
      </bottom>
    </border>
    <border>
      <left style="medium">
        <color indexed="60"/>
      </left>
      <right style="thick">
        <color indexed="60"/>
      </right>
      <top style="thick">
        <color indexed="60"/>
      </top>
      <bottom style="thick">
        <color indexed="60"/>
      </bottom>
    </border>
    <border>
      <left style="thin">
        <color indexed="60"/>
      </left>
      <right>
        <color indexed="63"/>
      </right>
      <top>
        <color indexed="63"/>
      </top>
      <bottom>
        <color indexed="63"/>
      </bottom>
    </border>
    <border>
      <left style="thin">
        <color indexed="60"/>
      </left>
      <right style="thin">
        <color indexed="60"/>
      </right>
      <top style="thin">
        <color indexed="60"/>
      </top>
      <bottom style="thin">
        <color indexed="60"/>
      </bottom>
    </border>
    <border>
      <left style="thin">
        <color rgb="FF993300"/>
      </left>
      <right>
        <color indexed="63"/>
      </right>
      <top>
        <color indexed="63"/>
      </top>
      <bottom style="thin">
        <color indexed="60"/>
      </bottom>
    </border>
    <border>
      <left style="thin">
        <color rgb="FF993300"/>
      </left>
      <right>
        <color indexed="63"/>
      </right>
      <top style="thin">
        <color rgb="FF993300"/>
      </top>
      <bottom>
        <color indexed="63"/>
      </bottom>
    </border>
    <border>
      <left style="thin">
        <color rgb="FF993300"/>
      </left>
      <right>
        <color indexed="63"/>
      </right>
      <top>
        <color indexed="63"/>
      </top>
      <bottom style="thin">
        <color rgb="FF993300"/>
      </bottom>
    </border>
    <border>
      <left>
        <color indexed="63"/>
      </left>
      <right>
        <color indexed="63"/>
      </right>
      <top style="thin">
        <color rgb="FF993300"/>
      </top>
      <bottom>
        <color indexed="63"/>
      </bottom>
    </border>
    <border>
      <left>
        <color indexed="63"/>
      </left>
      <right style="thin">
        <color rgb="FF993300"/>
      </right>
      <top style="thin">
        <color rgb="FF993300"/>
      </top>
      <bottom>
        <color indexed="63"/>
      </bottom>
    </border>
    <border>
      <left>
        <color indexed="63"/>
      </left>
      <right style="thin">
        <color rgb="FF993300"/>
      </right>
      <top>
        <color indexed="63"/>
      </top>
      <bottom>
        <color indexed="63"/>
      </bottom>
    </border>
    <border>
      <left>
        <color indexed="63"/>
      </left>
      <right style="thin">
        <color rgb="FF993300"/>
      </right>
      <top>
        <color indexed="63"/>
      </top>
      <bottom style="thin">
        <color rgb="FF993300"/>
      </bottom>
    </border>
    <border>
      <left style="thick">
        <color indexed="60"/>
      </left>
      <right>
        <color indexed="63"/>
      </right>
      <top>
        <color indexed="63"/>
      </top>
      <bottom>
        <color indexed="63"/>
      </bottom>
    </border>
    <border>
      <left>
        <color indexed="63"/>
      </left>
      <right style="thick">
        <color indexed="60"/>
      </right>
      <top>
        <color indexed="63"/>
      </top>
      <bottom>
        <color indexed="63"/>
      </bottom>
    </border>
    <border>
      <left style="thin">
        <color indexed="60"/>
      </left>
      <right>
        <color indexed="63"/>
      </right>
      <top style="thick">
        <color indexed="60"/>
      </top>
      <bottom>
        <color indexed="63"/>
      </bottom>
    </border>
    <border>
      <left style="thin">
        <color indexed="60"/>
      </left>
      <right>
        <color indexed="63"/>
      </right>
      <top>
        <color indexed="63"/>
      </top>
      <bottom style="thick">
        <color indexed="60"/>
      </bottom>
    </border>
    <border>
      <left style="medium">
        <color rgb="FF993300"/>
      </left>
      <right>
        <color indexed="63"/>
      </right>
      <top style="medium">
        <color rgb="FF993300"/>
      </top>
      <bottom>
        <color indexed="63"/>
      </bottom>
    </border>
    <border>
      <left>
        <color indexed="63"/>
      </left>
      <right>
        <color indexed="63"/>
      </right>
      <top style="medium">
        <color rgb="FF993300"/>
      </top>
      <bottom>
        <color indexed="63"/>
      </bottom>
    </border>
    <border>
      <left>
        <color indexed="63"/>
      </left>
      <right style="medium">
        <color rgb="FF993300"/>
      </right>
      <top style="medium">
        <color rgb="FF993300"/>
      </top>
      <bottom>
        <color indexed="63"/>
      </bottom>
    </border>
    <border>
      <left style="thin">
        <color indexed="60"/>
      </left>
      <right>
        <color indexed="63"/>
      </right>
      <top>
        <color indexed="63"/>
      </top>
      <bottom style="dotted">
        <color indexed="60"/>
      </bottom>
    </border>
    <border>
      <left>
        <color indexed="63"/>
      </left>
      <right>
        <color indexed="63"/>
      </right>
      <top>
        <color indexed="63"/>
      </top>
      <bottom style="dotted">
        <color indexed="60"/>
      </bottom>
    </border>
    <border>
      <left>
        <color indexed="63"/>
      </left>
      <right style="thin">
        <color indexed="60"/>
      </right>
      <top>
        <color indexed="63"/>
      </top>
      <bottom style="dotted">
        <color indexed="60"/>
      </bottom>
    </border>
    <border>
      <left>
        <color indexed="63"/>
      </left>
      <right style="thin">
        <color indexed="60"/>
      </right>
      <top>
        <color indexed="63"/>
      </top>
      <bottom style="thick">
        <color indexed="60"/>
      </bottom>
    </border>
    <border>
      <left style="thin">
        <color indexed="60"/>
      </left>
      <right>
        <color indexed="63"/>
      </right>
      <top style="dotted">
        <color indexed="60"/>
      </top>
      <bottom>
        <color indexed="63"/>
      </bottom>
    </border>
    <border>
      <left style="thin">
        <color indexed="60"/>
      </left>
      <right>
        <color indexed="63"/>
      </right>
      <top style="thin">
        <color indexed="60"/>
      </top>
      <bottom style="thick">
        <color indexed="60"/>
      </bottom>
    </border>
    <border>
      <left>
        <color indexed="63"/>
      </left>
      <right style="thin">
        <color indexed="60"/>
      </right>
      <top style="thin">
        <color indexed="60"/>
      </top>
      <bottom style="thick">
        <color indexed="60"/>
      </bottom>
    </border>
    <border>
      <left>
        <color indexed="63"/>
      </left>
      <right style="thick">
        <color indexed="60"/>
      </right>
      <top style="thin">
        <color indexed="60"/>
      </top>
      <bottom>
        <color indexed="63"/>
      </bottom>
    </border>
    <border>
      <left>
        <color indexed="63"/>
      </left>
      <right style="thick">
        <color indexed="60"/>
      </right>
      <top>
        <color indexed="63"/>
      </top>
      <bottom style="thin">
        <color indexed="60"/>
      </bottom>
    </border>
    <border>
      <left style="thin">
        <color indexed="60"/>
      </left>
      <right>
        <color indexed="63"/>
      </right>
      <top style="thick">
        <color indexed="60"/>
      </top>
      <bottom style="thin">
        <color indexed="60"/>
      </bottom>
    </border>
    <border>
      <left>
        <color indexed="63"/>
      </left>
      <right>
        <color indexed="63"/>
      </right>
      <top style="thick">
        <color indexed="60"/>
      </top>
      <bottom style="thin">
        <color indexed="60"/>
      </bottom>
    </border>
    <border>
      <left>
        <color indexed="63"/>
      </left>
      <right style="thin">
        <color indexed="60"/>
      </right>
      <top style="thick">
        <color indexed="60"/>
      </top>
      <bottom style="thin">
        <color indexed="60"/>
      </bottom>
    </border>
    <border>
      <left style="medium">
        <color rgb="FF993300"/>
      </left>
      <right>
        <color indexed="63"/>
      </right>
      <top>
        <color indexed="63"/>
      </top>
      <bottom style="thin">
        <color rgb="FF993300"/>
      </bottom>
    </border>
    <border>
      <left style="medium">
        <color rgb="FF993300"/>
      </left>
      <right>
        <color indexed="63"/>
      </right>
      <top style="thin">
        <color rgb="FF993300"/>
      </top>
      <bottom style="double">
        <color rgb="FF993300"/>
      </bottom>
    </border>
    <border>
      <left>
        <color indexed="63"/>
      </left>
      <right>
        <color indexed="63"/>
      </right>
      <top style="thin">
        <color rgb="FF993300"/>
      </top>
      <bottom style="double">
        <color rgb="FF993300"/>
      </bottom>
    </border>
    <border>
      <left>
        <color indexed="63"/>
      </left>
      <right style="medium">
        <color rgb="FF993300"/>
      </right>
      <top style="thin">
        <color rgb="FF993300"/>
      </top>
      <bottom style="thin">
        <color rgb="FF993300"/>
      </bottom>
    </border>
    <border>
      <left>
        <color indexed="63"/>
      </left>
      <right style="medium">
        <color rgb="FF993300"/>
      </right>
      <top style="thin">
        <color rgb="FF993300"/>
      </top>
      <bottom style="double">
        <color rgb="FF993300"/>
      </bottom>
    </border>
    <border>
      <left style="medium">
        <color rgb="FF993300"/>
      </left>
      <right>
        <color indexed="63"/>
      </right>
      <top>
        <color indexed="63"/>
      </top>
      <bottom>
        <color indexed="63"/>
      </bottom>
    </border>
    <border>
      <left>
        <color indexed="63"/>
      </left>
      <right style="medium">
        <color rgb="FF993300"/>
      </right>
      <top>
        <color indexed="63"/>
      </top>
      <bottom>
        <color indexed="63"/>
      </bottom>
    </border>
    <border>
      <left style="medium">
        <color rgb="FF993300"/>
      </left>
      <right>
        <color indexed="63"/>
      </right>
      <top>
        <color indexed="63"/>
      </top>
      <bottom style="medium">
        <color rgb="FF993300"/>
      </bottom>
    </border>
    <border>
      <left>
        <color indexed="63"/>
      </left>
      <right style="medium">
        <color rgb="FF993300"/>
      </right>
      <top>
        <color indexed="63"/>
      </top>
      <bottom style="medium">
        <color rgb="FF993300"/>
      </bottom>
    </border>
    <border>
      <left>
        <color indexed="63"/>
      </left>
      <right>
        <color indexed="63"/>
      </right>
      <top>
        <color indexed="63"/>
      </top>
      <bottom style="medium">
        <color rgb="FF993300"/>
      </bottom>
    </border>
    <border>
      <left style="medium">
        <color rgb="FF993300"/>
      </left>
      <right>
        <color indexed="63"/>
      </right>
      <top style="thin">
        <color rgb="FF993300"/>
      </top>
      <bottom style="thin">
        <color rgb="FF993300"/>
      </bottom>
    </border>
    <border>
      <left>
        <color indexed="63"/>
      </left>
      <right>
        <color indexed="63"/>
      </right>
      <top style="thin">
        <color rgb="FF993300"/>
      </top>
      <bottom style="thin">
        <color rgb="FF993300"/>
      </bottom>
    </border>
    <border>
      <left style="medium">
        <color rgb="FF993300"/>
      </left>
      <right>
        <color indexed="63"/>
      </right>
      <top style="thin">
        <color rgb="FF993300"/>
      </top>
      <bottom>
        <color indexed="63"/>
      </bottom>
    </border>
    <border>
      <left style="medium">
        <color rgb="FF993300"/>
      </left>
      <right>
        <color indexed="63"/>
      </right>
      <top style="medium">
        <color rgb="FF993300"/>
      </top>
      <bottom style="medium">
        <color rgb="FF993300"/>
      </bottom>
    </border>
    <border>
      <left>
        <color indexed="63"/>
      </left>
      <right style="medium">
        <color rgb="FF993300"/>
      </right>
      <top style="medium">
        <color rgb="FF993300"/>
      </top>
      <bottom style="medium">
        <color rgb="FF993300"/>
      </bottom>
    </border>
    <border>
      <left>
        <color indexed="63"/>
      </left>
      <right>
        <color indexed="63"/>
      </right>
      <top style="medium">
        <color rgb="FF993300"/>
      </top>
      <bottom style="medium">
        <color rgb="FF993300"/>
      </bottom>
    </border>
    <border>
      <left style="dotted">
        <color indexed="60"/>
      </left>
      <right>
        <color indexed="63"/>
      </right>
      <top>
        <color indexed="63"/>
      </top>
      <bottom>
        <color indexed="63"/>
      </bottom>
    </border>
    <border>
      <left style="dotted">
        <color indexed="60"/>
      </left>
      <right>
        <color indexed="63"/>
      </right>
      <top>
        <color indexed="63"/>
      </top>
      <bottom style="thin">
        <color indexed="60"/>
      </bottom>
    </border>
    <border>
      <left style="thin">
        <color indexed="60"/>
      </left>
      <right>
        <color indexed="63"/>
      </right>
      <top style="thin">
        <color indexed="60"/>
      </top>
      <bottom style="medium">
        <color indexed="60"/>
      </bottom>
    </border>
    <border>
      <left>
        <color indexed="63"/>
      </left>
      <right>
        <color indexed="63"/>
      </right>
      <top style="thin">
        <color indexed="60"/>
      </top>
      <bottom style="medium">
        <color indexed="60"/>
      </bottom>
    </border>
    <border>
      <left>
        <color indexed="63"/>
      </left>
      <right style="thin">
        <color indexed="60"/>
      </right>
      <top style="thin">
        <color indexed="60"/>
      </top>
      <bottom style="medium">
        <color indexed="60"/>
      </bottom>
    </border>
    <border>
      <left style="medium">
        <color indexed="60"/>
      </left>
      <right>
        <color indexed="63"/>
      </right>
      <top style="medium">
        <color indexed="60"/>
      </top>
      <bottom>
        <color indexed="63"/>
      </bottom>
    </border>
    <border>
      <left style="medium">
        <color indexed="60"/>
      </left>
      <right>
        <color indexed="63"/>
      </right>
      <top>
        <color indexed="63"/>
      </top>
      <bottom>
        <color indexed="63"/>
      </bottom>
    </border>
    <border>
      <left style="medium">
        <color indexed="60"/>
      </left>
      <right>
        <color indexed="63"/>
      </right>
      <top>
        <color indexed="63"/>
      </top>
      <bottom style="medium">
        <color indexed="60"/>
      </bottom>
    </border>
    <border>
      <left>
        <color indexed="63"/>
      </left>
      <right style="medium">
        <color indexed="60"/>
      </right>
      <top style="medium">
        <color indexed="60"/>
      </top>
      <bottom>
        <color indexed="63"/>
      </bottom>
    </border>
    <border>
      <left>
        <color indexed="63"/>
      </left>
      <right style="medium">
        <color indexed="60"/>
      </right>
      <top>
        <color indexed="63"/>
      </top>
      <bottom>
        <color indexed="63"/>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color indexed="60"/>
      </left>
      <right>
        <color indexed="63"/>
      </right>
      <top style="medium">
        <color indexed="60"/>
      </top>
      <bottom style="thin">
        <color indexed="60"/>
      </bottom>
    </border>
    <border>
      <left>
        <color indexed="63"/>
      </left>
      <right>
        <color indexed="63"/>
      </right>
      <top style="medium">
        <color indexed="60"/>
      </top>
      <bottom style="thin">
        <color indexed="60"/>
      </bottom>
    </border>
    <border>
      <left>
        <color indexed="63"/>
      </left>
      <right style="thin">
        <color indexed="60"/>
      </right>
      <top style="medium">
        <color indexed="60"/>
      </top>
      <bottom style="thin">
        <color indexed="60"/>
      </bottom>
    </border>
    <border>
      <left style="thin">
        <color indexed="60"/>
      </left>
      <right>
        <color indexed="63"/>
      </right>
      <top>
        <color indexed="63"/>
      </top>
      <bottom style="medium">
        <color indexed="60"/>
      </bottom>
    </border>
    <border>
      <left>
        <color indexed="63"/>
      </left>
      <right style="medium">
        <color indexed="60"/>
      </right>
      <top>
        <color indexed="63"/>
      </top>
      <bottom style="thin">
        <color indexed="60"/>
      </bottom>
    </border>
    <border>
      <left style="thin">
        <color indexed="60"/>
      </left>
      <right>
        <color indexed="63"/>
      </right>
      <top style="medium">
        <color indexed="60"/>
      </top>
      <bottom>
        <color indexed="63"/>
      </bottom>
    </border>
    <border>
      <left>
        <color indexed="63"/>
      </left>
      <right style="thin">
        <color indexed="60"/>
      </right>
      <top>
        <color indexed="63"/>
      </top>
      <bottom style="medium">
        <color indexed="60"/>
      </bottom>
    </border>
    <border>
      <left style="thin">
        <color indexed="60"/>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rgb="FF993300"/>
      </left>
      <right>
        <color indexed="63"/>
      </right>
      <top style="thin">
        <color indexed="60"/>
      </top>
      <bottom>
        <color indexed="63"/>
      </bottom>
    </border>
    <border>
      <left style="dotted">
        <color rgb="FF993300"/>
      </left>
      <right style="medium">
        <color rgb="FF993300"/>
      </right>
      <top style="medium">
        <color rgb="FF993300"/>
      </top>
      <bottom>
        <color indexed="63"/>
      </bottom>
    </border>
    <border>
      <left style="dotted">
        <color rgb="FF993300"/>
      </left>
      <right style="medium">
        <color rgb="FF993300"/>
      </right>
      <top>
        <color indexed="63"/>
      </top>
      <bottom style="medium">
        <color rgb="FF993300"/>
      </bottom>
    </border>
    <border>
      <left style="dotted">
        <color rgb="FF993300"/>
      </left>
      <right style="dotted">
        <color rgb="FF993300"/>
      </right>
      <top style="medium">
        <color rgb="FF993300"/>
      </top>
      <bottom>
        <color indexed="63"/>
      </bottom>
    </border>
    <border>
      <left style="dotted">
        <color rgb="FF993300"/>
      </left>
      <right style="dotted">
        <color rgb="FF993300"/>
      </right>
      <top>
        <color indexed="63"/>
      </top>
      <bottom style="medium">
        <color rgb="FF993300"/>
      </bottom>
    </border>
    <border>
      <left style="medium">
        <color rgb="FF993300"/>
      </left>
      <right style="dotted">
        <color rgb="FF993300"/>
      </right>
      <top style="medium">
        <color rgb="FF993300"/>
      </top>
      <bottom>
        <color indexed="63"/>
      </bottom>
    </border>
    <border>
      <left style="medium">
        <color rgb="FF993300"/>
      </left>
      <right style="dotted">
        <color rgb="FF993300"/>
      </right>
      <top>
        <color indexed="63"/>
      </top>
      <bottom style="medium">
        <color rgb="FF993300"/>
      </bottom>
    </border>
    <border>
      <left>
        <color indexed="63"/>
      </left>
      <right style="thin">
        <color indexed="60"/>
      </right>
      <top style="medium">
        <color indexed="60"/>
      </top>
      <bottom>
        <color indexed="63"/>
      </bottom>
    </border>
    <border>
      <left>
        <color indexed="63"/>
      </left>
      <right style="thin">
        <color rgb="FF993300"/>
      </right>
      <top>
        <color indexed="63"/>
      </top>
      <bottom style="thin">
        <color indexed="60"/>
      </bottom>
    </border>
    <border>
      <left style="dotted">
        <color indexed="60"/>
      </left>
      <right>
        <color indexed="63"/>
      </right>
      <top style="thick">
        <color indexed="60"/>
      </top>
      <bottom>
        <color indexed="63"/>
      </bottom>
    </border>
    <border>
      <left>
        <color indexed="63"/>
      </left>
      <right style="thin">
        <color indexed="60"/>
      </right>
      <top style="thick">
        <color indexed="6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1" fillId="0" borderId="0">
      <alignment/>
      <protection/>
    </xf>
    <xf numFmtId="0" fontId="1" fillId="0" borderId="0">
      <alignment/>
      <protection/>
    </xf>
    <xf numFmtId="0" fontId="1" fillId="0" borderId="0">
      <alignment/>
      <protection/>
    </xf>
    <xf numFmtId="0" fontId="15" fillId="0" borderId="0">
      <alignment/>
      <protection/>
    </xf>
    <xf numFmtId="0" fontId="76" fillId="32" borderId="0" applyNumberFormat="0" applyBorder="0" applyAlignment="0" applyProtection="0"/>
  </cellStyleXfs>
  <cellXfs count="704">
    <xf numFmtId="0" fontId="0" fillId="0" borderId="0" xfId="0" applyAlignment="1">
      <alignment/>
    </xf>
    <xf numFmtId="0" fontId="3" fillId="0" borderId="0" xfId="61" applyFont="1" applyAlignment="1">
      <alignment horizontal="justify" vertical="center"/>
      <protection/>
    </xf>
    <xf numFmtId="0" fontId="4" fillId="0" borderId="0" xfId="61" applyFont="1" applyAlignment="1">
      <alignment horizontal="justify" vertical="center"/>
      <protection/>
    </xf>
    <xf numFmtId="0" fontId="5" fillId="0" borderId="0" xfId="61" applyFont="1" applyAlignment="1">
      <alignment vertical="center"/>
      <protection/>
    </xf>
    <xf numFmtId="0" fontId="6" fillId="0" borderId="0" xfId="61" applyFont="1" applyBorder="1" applyAlignment="1">
      <alignment horizontal="justify" vertical="center"/>
      <protection/>
    </xf>
    <xf numFmtId="0" fontId="6" fillId="0" borderId="10" xfId="61" applyFont="1" applyBorder="1" applyAlignment="1">
      <alignment horizontal="justify" vertical="center"/>
      <protection/>
    </xf>
    <xf numFmtId="0" fontId="4" fillId="0" borderId="0" xfId="61" applyFont="1" applyBorder="1" applyAlignment="1">
      <alignment horizontal="right" vertical="center"/>
      <protection/>
    </xf>
    <xf numFmtId="0" fontId="3" fillId="33" borderId="0" xfId="61" applyFont="1" applyFill="1" applyBorder="1" applyAlignment="1">
      <alignment horizontal="justify" vertical="center"/>
      <protection/>
    </xf>
    <xf numFmtId="0" fontId="5" fillId="0" borderId="0" xfId="61" applyFont="1" applyAlignment="1">
      <alignment vertical="center" wrapText="1"/>
      <protection/>
    </xf>
    <xf numFmtId="0" fontId="6" fillId="0" borderId="0" xfId="61" applyFont="1" applyAlignment="1">
      <alignment horizontal="distributed" vertical="center"/>
      <protection/>
    </xf>
    <xf numFmtId="0" fontId="6" fillId="0" borderId="0" xfId="61" applyFont="1" applyAlignment="1">
      <alignment horizontal="center" vertical="center"/>
      <protection/>
    </xf>
    <xf numFmtId="0" fontId="6" fillId="0" borderId="0" xfId="61" applyFont="1" applyAlignment="1">
      <alignment horizontal="left" vertical="center"/>
      <protection/>
    </xf>
    <xf numFmtId="0" fontId="5" fillId="0" borderId="0" xfId="61" applyFont="1" applyAlignment="1">
      <alignment horizontal="center" vertical="center"/>
      <protection/>
    </xf>
    <xf numFmtId="0" fontId="6" fillId="0" borderId="0" xfId="61" applyFont="1" applyAlignment="1">
      <alignment horizontal="left" vertical="center" wrapText="1"/>
      <protection/>
    </xf>
    <xf numFmtId="0" fontId="6" fillId="0" borderId="0" xfId="61" applyFont="1" applyAlignment="1">
      <alignment vertical="center"/>
      <protection/>
    </xf>
    <xf numFmtId="0" fontId="7" fillId="0" borderId="11" xfId="61" applyFont="1" applyBorder="1" applyAlignment="1">
      <alignment horizontal="justify" vertical="center"/>
      <protection/>
    </xf>
    <xf numFmtId="0" fontId="7" fillId="0" borderId="12" xfId="61" applyFont="1" applyBorder="1" applyAlignment="1">
      <alignment horizontal="justify" vertical="center"/>
      <protection/>
    </xf>
    <xf numFmtId="0" fontId="6" fillId="0" borderId="0" xfId="61" applyFont="1" applyBorder="1" applyAlignment="1">
      <alignment horizontal="distributed" vertical="center"/>
      <protection/>
    </xf>
    <xf numFmtId="0" fontId="5" fillId="0" borderId="0" xfId="61" applyFont="1" applyBorder="1" applyAlignment="1">
      <alignment horizontal="right" vertical="center"/>
      <protection/>
    </xf>
    <xf numFmtId="0" fontId="5" fillId="0" borderId="13" xfId="61" applyFont="1" applyBorder="1" applyAlignment="1">
      <alignment horizontal="justify" vertical="center"/>
      <protection/>
    </xf>
    <xf numFmtId="0" fontId="5" fillId="0" borderId="14" xfId="61" applyFont="1" applyBorder="1" applyAlignment="1">
      <alignment horizontal="justify" vertical="center"/>
      <protection/>
    </xf>
    <xf numFmtId="0" fontId="5" fillId="0" borderId="15" xfId="61" applyFont="1" applyBorder="1" applyAlignment="1">
      <alignment horizontal="justify" vertical="center"/>
      <protection/>
    </xf>
    <xf numFmtId="0" fontId="6" fillId="0" borderId="0" xfId="61" applyFont="1" applyBorder="1" applyAlignment="1">
      <alignment horizontal="center" vertical="center"/>
      <protection/>
    </xf>
    <xf numFmtId="0" fontId="5" fillId="0" borderId="16" xfId="61" applyFont="1" applyBorder="1" applyAlignment="1">
      <alignment horizontal="justify" vertical="center"/>
      <protection/>
    </xf>
    <xf numFmtId="0" fontId="5" fillId="0" borderId="10" xfId="61" applyFont="1" applyBorder="1" applyAlignment="1">
      <alignment horizontal="justify" vertical="center"/>
      <protection/>
    </xf>
    <xf numFmtId="0" fontId="5" fillId="0" borderId="17" xfId="61" applyFont="1" applyBorder="1" applyAlignment="1">
      <alignment horizontal="justify" vertical="center"/>
      <protection/>
    </xf>
    <xf numFmtId="0" fontId="3" fillId="0" borderId="0" xfId="61" applyFont="1" applyBorder="1" applyAlignment="1">
      <alignment horizontal="justify" vertical="center"/>
      <protection/>
    </xf>
    <xf numFmtId="0" fontId="6" fillId="0" borderId="18" xfId="61" applyFont="1" applyBorder="1" applyAlignment="1">
      <alignment horizontal="justify" vertical="top"/>
      <protection/>
    </xf>
    <xf numFmtId="0" fontId="7" fillId="0" borderId="14" xfId="61" applyFont="1" applyBorder="1" applyAlignment="1">
      <alignment horizontal="left" vertical="center" wrapText="1"/>
      <protection/>
    </xf>
    <xf numFmtId="0" fontId="5" fillId="0" borderId="14" xfId="61" applyFont="1" applyBorder="1" applyAlignment="1">
      <alignment horizontal="center" vertical="center"/>
      <protection/>
    </xf>
    <xf numFmtId="0" fontId="7" fillId="0" borderId="11" xfId="61" applyFont="1" applyBorder="1" applyAlignment="1">
      <alignment vertical="center"/>
      <protection/>
    </xf>
    <xf numFmtId="0" fontId="7" fillId="0" borderId="14" xfId="61" applyFont="1" applyBorder="1" applyAlignment="1">
      <alignment vertical="center"/>
      <protection/>
    </xf>
    <xf numFmtId="0" fontId="5" fillId="0" borderId="11" xfId="61" applyFont="1" applyBorder="1" applyAlignment="1">
      <alignment horizontal="justify" vertical="center" wrapText="1"/>
      <protection/>
    </xf>
    <xf numFmtId="0" fontId="3" fillId="0" borderId="0" xfId="61" applyFont="1" applyAlignment="1">
      <alignment vertical="center"/>
      <protection/>
    </xf>
    <xf numFmtId="0" fontId="5" fillId="34" borderId="19" xfId="0" applyFont="1" applyFill="1" applyBorder="1" applyAlignment="1">
      <alignment vertical="center"/>
    </xf>
    <xf numFmtId="0" fontId="5" fillId="0" borderId="19" xfId="0" applyFont="1" applyBorder="1" applyAlignment="1">
      <alignment horizontal="distributed" vertical="center" wrapText="1"/>
    </xf>
    <xf numFmtId="0" fontId="5" fillId="0" borderId="19" xfId="0" applyFont="1" applyBorder="1" applyAlignment="1">
      <alignment horizontal="distributed" vertical="center"/>
    </xf>
    <xf numFmtId="0" fontId="5" fillId="0" borderId="19"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distributed" vertical="center" wrapText="1"/>
    </xf>
    <xf numFmtId="0" fontId="5" fillId="0" borderId="20" xfId="0" applyFont="1" applyBorder="1" applyAlignment="1">
      <alignment horizontal="distributed"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5" borderId="23" xfId="62" applyFont="1" applyFill="1" applyBorder="1" applyAlignment="1">
      <alignment horizontal="center" vertical="center"/>
      <protection/>
    </xf>
    <xf numFmtId="0" fontId="5" fillId="0" borderId="24" xfId="0" applyFont="1" applyBorder="1" applyAlignment="1">
      <alignment vertical="center"/>
    </xf>
    <xf numFmtId="0" fontId="5" fillId="0" borderId="25"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21"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0" fillId="0" borderId="17" xfId="61" applyFont="1" applyBorder="1" applyAlignment="1">
      <alignment horizontal="left" vertical="center"/>
      <protection/>
    </xf>
    <xf numFmtId="0" fontId="0" fillId="0" borderId="14" xfId="61" applyFont="1" applyBorder="1" applyAlignment="1">
      <alignment horizontal="center" vertical="center" shrinkToFit="1"/>
      <protection/>
    </xf>
    <xf numFmtId="0" fontId="5" fillId="35" borderId="19" xfId="62" applyFont="1" applyFill="1" applyBorder="1" applyAlignment="1">
      <alignment horizontal="center" vertical="center"/>
      <protection/>
    </xf>
    <xf numFmtId="0" fontId="5" fillId="0" borderId="19" xfId="0" applyFont="1" applyFill="1" applyBorder="1" applyAlignment="1">
      <alignment horizontal="center" vertical="center"/>
    </xf>
    <xf numFmtId="57" fontId="5"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34" borderId="19" xfId="63" applyFont="1" applyFill="1" applyBorder="1" applyAlignment="1">
      <alignment vertical="center"/>
      <protection/>
    </xf>
    <xf numFmtId="0" fontId="3" fillId="0" borderId="0" xfId="61" applyFont="1" applyFill="1" applyBorder="1" applyAlignment="1">
      <alignment horizontal="justify" vertical="center"/>
      <protection/>
    </xf>
    <xf numFmtId="0" fontId="5" fillId="0" borderId="24" xfId="0" applyFont="1" applyBorder="1" applyAlignment="1">
      <alignment horizontal="center" vertical="center"/>
    </xf>
    <xf numFmtId="0" fontId="3" fillId="0" borderId="34" xfId="0" applyFont="1" applyBorder="1" applyAlignment="1">
      <alignment vertical="center"/>
    </xf>
    <xf numFmtId="0" fontId="3" fillId="0" borderId="32" xfId="0" applyFont="1" applyBorder="1" applyAlignment="1">
      <alignment vertical="center"/>
    </xf>
    <xf numFmtId="0" fontId="5" fillId="34" borderId="19" xfId="0" applyFont="1" applyFill="1" applyBorder="1" applyAlignment="1">
      <alignment horizontal="center" vertical="center"/>
    </xf>
    <xf numFmtId="0" fontId="5" fillId="34" borderId="19" xfId="62" applyFont="1" applyFill="1" applyBorder="1" applyAlignment="1">
      <alignment horizontal="left" vertical="center"/>
      <protection/>
    </xf>
    <xf numFmtId="0" fontId="5" fillId="0" borderId="0" xfId="62" applyFont="1" applyAlignment="1">
      <alignment vertical="center"/>
      <protection/>
    </xf>
    <xf numFmtId="0" fontId="5" fillId="35" borderId="19" xfId="62" applyFont="1" applyFill="1" applyBorder="1" applyAlignment="1">
      <alignment vertical="center"/>
      <protection/>
    </xf>
    <xf numFmtId="0" fontId="5" fillId="0" borderId="0" xfId="62" applyFont="1" applyAlignment="1">
      <alignment horizontal="left" vertical="center"/>
      <protection/>
    </xf>
    <xf numFmtId="0" fontId="16" fillId="0" borderId="0" xfId="62" applyFont="1" applyAlignment="1">
      <alignment vertical="center"/>
      <protection/>
    </xf>
    <xf numFmtId="0" fontId="5" fillId="36" borderId="19" xfId="62" applyFont="1" applyFill="1" applyBorder="1" applyAlignment="1">
      <alignment vertical="center"/>
      <protection/>
    </xf>
    <xf numFmtId="0" fontId="22" fillId="0" borderId="0" xfId="60" applyFont="1" applyAlignment="1">
      <alignment vertical="center"/>
      <protection/>
    </xf>
    <xf numFmtId="0" fontId="5" fillId="0" borderId="0" xfId="0" applyFont="1" applyAlignment="1">
      <alignment horizontal="right" vertical="center"/>
    </xf>
    <xf numFmtId="0" fontId="20" fillId="36" borderId="19" xfId="62" applyFont="1" applyFill="1" applyBorder="1" applyAlignment="1">
      <alignment horizontal="center" vertical="center"/>
      <protection/>
    </xf>
    <xf numFmtId="0" fontId="20" fillId="36" borderId="21" xfId="62" applyFont="1" applyFill="1" applyBorder="1" applyAlignment="1">
      <alignment horizontal="center" vertical="center"/>
      <protection/>
    </xf>
    <xf numFmtId="0" fontId="19" fillId="33" borderId="35" xfId="0" applyFont="1" applyFill="1" applyBorder="1" applyAlignment="1">
      <alignment horizontal="center" vertical="center"/>
    </xf>
    <xf numFmtId="0" fontId="19" fillId="33" borderId="36" xfId="0" applyFont="1" applyFill="1" applyBorder="1" applyAlignment="1">
      <alignment horizontal="center" vertical="center"/>
    </xf>
    <xf numFmtId="0" fontId="18" fillId="0" borderId="0" xfId="61" applyFont="1" applyBorder="1" applyAlignment="1">
      <alignment horizontal="right" vertical="center"/>
      <protection/>
    </xf>
    <xf numFmtId="0" fontId="5" fillId="35" borderId="34" xfId="62" applyFont="1" applyFill="1" applyBorder="1" applyAlignment="1">
      <alignment horizontal="center" vertical="center"/>
      <protection/>
    </xf>
    <xf numFmtId="0" fontId="6" fillId="0" borderId="0" xfId="61" applyFont="1" applyAlignment="1">
      <alignment horizontal="right" vertical="center"/>
      <protection/>
    </xf>
    <xf numFmtId="0" fontId="5" fillId="0" borderId="25" xfId="0" applyFont="1" applyBorder="1" applyAlignment="1">
      <alignment horizontal="center" vertical="center"/>
    </xf>
    <xf numFmtId="0" fontId="5" fillId="35" borderId="0" xfId="62" applyFont="1" applyFill="1" applyBorder="1" applyAlignment="1">
      <alignment horizontal="center" vertical="center"/>
      <protection/>
    </xf>
    <xf numFmtId="0" fontId="5" fillId="0" borderId="0" xfId="0" applyFont="1" applyBorder="1" applyAlignment="1">
      <alignment vertical="center"/>
    </xf>
    <xf numFmtId="0" fontId="5" fillId="0" borderId="37" xfId="0" applyFont="1" applyBorder="1" applyAlignment="1">
      <alignment vertical="center"/>
    </xf>
    <xf numFmtId="57" fontId="5" fillId="0" borderId="34" xfId="0" applyNumberFormat="1" applyFont="1" applyFill="1" applyBorder="1" applyAlignment="1">
      <alignment vertical="center"/>
    </xf>
    <xf numFmtId="0" fontId="5" fillId="0" borderId="33" xfId="0" applyFont="1" applyBorder="1" applyAlignment="1">
      <alignment horizontal="right" vertical="center"/>
    </xf>
    <xf numFmtId="0" fontId="5" fillId="0" borderId="31" xfId="0" applyFont="1" applyBorder="1" applyAlignment="1">
      <alignment horizontal="right" vertical="center"/>
    </xf>
    <xf numFmtId="0" fontId="5" fillId="0" borderId="38" xfId="0" applyFont="1" applyBorder="1" applyAlignment="1">
      <alignment horizontal="right" vertical="center"/>
    </xf>
    <xf numFmtId="38" fontId="5" fillId="0" borderId="0" xfId="48" applyFont="1" applyFill="1" applyBorder="1" applyAlignment="1">
      <alignment horizontal="center" vertical="center"/>
    </xf>
    <xf numFmtId="38" fontId="5" fillId="34" borderId="19" xfId="48" applyFont="1" applyFill="1" applyBorder="1" applyAlignment="1">
      <alignment horizontal="center" vertical="center"/>
    </xf>
    <xf numFmtId="38" fontId="0" fillId="0" borderId="14" xfId="48" applyFont="1" applyBorder="1" applyAlignment="1">
      <alignment horizontal="center" vertical="center" shrinkToFit="1"/>
    </xf>
    <xf numFmtId="0" fontId="7" fillId="0" borderId="15" xfId="61" applyFont="1" applyBorder="1" applyAlignment="1">
      <alignment horizontal="distributed" vertical="center"/>
      <protection/>
    </xf>
    <xf numFmtId="0" fontId="6" fillId="0" borderId="11" xfId="61" applyFont="1" applyBorder="1" applyAlignment="1">
      <alignment horizontal="distributed" vertical="center" wrapText="1"/>
      <protection/>
    </xf>
    <xf numFmtId="0" fontId="6" fillId="0" borderId="11" xfId="61" applyFont="1" applyBorder="1" applyAlignment="1">
      <alignment horizontal="left" vertical="center"/>
      <protection/>
    </xf>
    <xf numFmtId="0" fontId="6" fillId="0" borderId="12" xfId="61" applyFont="1" applyBorder="1" applyAlignment="1">
      <alignment horizontal="left" vertical="center"/>
      <protection/>
    </xf>
    <xf numFmtId="0" fontId="6" fillId="0" borderId="0" xfId="61" applyFont="1" applyBorder="1" applyAlignment="1">
      <alignment horizontal="justify" vertical="top"/>
      <protection/>
    </xf>
    <xf numFmtId="185" fontId="8" fillId="0" borderId="0" xfId="61" applyNumberFormat="1" applyFont="1" applyBorder="1" applyAlignment="1">
      <alignment horizontal="left" vertical="center" wrapText="1"/>
      <protection/>
    </xf>
    <xf numFmtId="0" fontId="7" fillId="0" borderId="12" xfId="61" applyFont="1" applyBorder="1" applyAlignment="1">
      <alignment horizontal="distributed" vertical="center" wrapText="1"/>
      <protection/>
    </xf>
    <xf numFmtId="0" fontId="7" fillId="0" borderId="13" xfId="61" applyFont="1" applyBorder="1" applyAlignment="1">
      <alignment vertical="center"/>
      <protection/>
    </xf>
    <xf numFmtId="0" fontId="5" fillId="0" borderId="14" xfId="61" applyFont="1" applyBorder="1" applyAlignment="1">
      <alignment vertical="center"/>
      <protection/>
    </xf>
    <xf numFmtId="0" fontId="5" fillId="0" borderId="39" xfId="61" applyFont="1" applyBorder="1" applyAlignment="1">
      <alignment vertical="center"/>
      <protection/>
    </xf>
    <xf numFmtId="0" fontId="5" fillId="0" borderId="10" xfId="61" applyFont="1" applyBorder="1" applyAlignment="1">
      <alignment vertical="center"/>
      <protection/>
    </xf>
    <xf numFmtId="0" fontId="5" fillId="0" borderId="0" xfId="61" applyFont="1" applyBorder="1" applyAlignment="1">
      <alignment vertical="center"/>
      <protection/>
    </xf>
    <xf numFmtId="0" fontId="5" fillId="0" borderId="0"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6" fillId="0" borderId="40" xfId="61" applyFont="1" applyBorder="1" applyAlignment="1">
      <alignment horizontal="justify" vertical="top"/>
      <protection/>
    </xf>
    <xf numFmtId="0" fontId="7" fillId="0" borderId="14" xfId="61" applyFont="1" applyBorder="1" applyAlignment="1">
      <alignment horizontal="right" vertical="center"/>
      <protection/>
    </xf>
    <xf numFmtId="185" fontId="8" fillId="0" borderId="14" xfId="61" applyNumberFormat="1" applyFont="1" applyBorder="1" applyAlignment="1">
      <alignment horizontal="left" vertical="center" wrapText="1"/>
      <protection/>
    </xf>
    <xf numFmtId="185" fontId="8" fillId="0" borderId="10" xfId="61" applyNumberFormat="1" applyFont="1" applyBorder="1" applyAlignment="1">
      <alignment horizontal="left" vertical="center" wrapText="1"/>
      <protection/>
    </xf>
    <xf numFmtId="185" fontId="8" fillId="0" borderId="15" xfId="61" applyNumberFormat="1" applyFont="1" applyBorder="1" applyAlignment="1">
      <alignment horizontal="left" vertical="center" wrapText="1"/>
      <protection/>
    </xf>
    <xf numFmtId="185" fontId="8" fillId="0" borderId="39" xfId="61" applyNumberFormat="1" applyFont="1" applyBorder="1" applyAlignment="1">
      <alignment horizontal="left" vertical="center" wrapText="1"/>
      <protection/>
    </xf>
    <xf numFmtId="185" fontId="8" fillId="0" borderId="17" xfId="61" applyNumberFormat="1" applyFont="1" applyBorder="1" applyAlignment="1">
      <alignment horizontal="left" vertical="center" wrapText="1"/>
      <protection/>
    </xf>
    <xf numFmtId="0" fontId="7" fillId="0" borderId="14" xfId="61" applyFont="1" applyBorder="1" applyAlignment="1">
      <alignment horizontal="justify" vertical="top"/>
      <protection/>
    </xf>
    <xf numFmtId="187" fontId="24" fillId="0" borderId="0" xfId="61" applyNumberFormat="1" applyFont="1" applyAlignment="1">
      <alignment vertical="center"/>
      <protection/>
    </xf>
    <xf numFmtId="0" fontId="25" fillId="0" borderId="0" xfId="61" applyFont="1" applyBorder="1" applyAlignment="1">
      <alignment horizontal="right" vertical="center" shrinkToFit="1"/>
      <protection/>
    </xf>
    <xf numFmtId="0" fontId="25" fillId="0" borderId="11" xfId="61" applyFont="1" applyBorder="1" applyAlignment="1">
      <alignment horizontal="right" vertical="center"/>
      <protection/>
    </xf>
    <xf numFmtId="0" fontId="27" fillId="0" borderId="0" xfId="0" applyFont="1" applyAlignment="1">
      <alignment vertical="center"/>
    </xf>
    <xf numFmtId="0" fontId="28" fillId="0" borderId="0" xfId="0" applyFont="1" applyAlignment="1">
      <alignment vertical="center"/>
    </xf>
    <xf numFmtId="56" fontId="28" fillId="0" borderId="0" xfId="0" applyNumberFormat="1" applyFont="1" applyAlignment="1">
      <alignment vertical="center"/>
    </xf>
    <xf numFmtId="0" fontId="28" fillId="0" borderId="0" xfId="0" applyFont="1" applyAlignment="1">
      <alignment vertical="center" shrinkToFit="1"/>
    </xf>
    <xf numFmtId="0" fontId="27" fillId="0" borderId="34" xfId="0" applyFont="1" applyBorder="1" applyAlignment="1">
      <alignment vertical="center"/>
    </xf>
    <xf numFmtId="0" fontId="27" fillId="0" borderId="32" xfId="0" applyFont="1" applyBorder="1" applyAlignment="1">
      <alignment vertical="center"/>
    </xf>
    <xf numFmtId="0" fontId="3" fillId="0" borderId="0" xfId="61" applyFont="1" applyFill="1" applyAlignment="1">
      <alignment vertical="center"/>
      <protection/>
    </xf>
    <xf numFmtId="0" fontId="5" fillId="0" borderId="0" xfId="61" applyFont="1" applyFill="1" applyAlignment="1">
      <alignment vertical="center"/>
      <protection/>
    </xf>
    <xf numFmtId="0" fontId="6" fillId="37" borderId="41" xfId="61" applyFont="1" applyFill="1" applyBorder="1" applyAlignment="1">
      <alignment horizontal="justify" vertical="top"/>
      <protection/>
    </xf>
    <xf numFmtId="0" fontId="7" fillId="37" borderId="40" xfId="61" applyFont="1" applyFill="1" applyBorder="1" applyAlignment="1">
      <alignment horizontal="distributed" vertical="center"/>
      <protection/>
    </xf>
    <xf numFmtId="0" fontId="5" fillId="37" borderId="40" xfId="61" applyFont="1" applyFill="1" applyBorder="1" applyAlignment="1">
      <alignment horizontal="left" vertical="center" wrapText="1" indent="1"/>
      <protection/>
    </xf>
    <xf numFmtId="0" fontId="5" fillId="37" borderId="40" xfId="61" applyFont="1" applyFill="1" applyBorder="1" applyAlignment="1">
      <alignment vertical="center"/>
      <protection/>
    </xf>
    <xf numFmtId="0" fontId="7" fillId="37" borderId="40" xfId="61" applyFont="1" applyFill="1" applyBorder="1" applyAlignment="1">
      <alignment horizontal="distributed" vertical="center" wrapText="1"/>
      <protection/>
    </xf>
    <xf numFmtId="0" fontId="7" fillId="37" borderId="42" xfId="61" applyFont="1" applyFill="1" applyBorder="1" applyAlignment="1">
      <alignment horizontal="distributed" vertical="center" wrapText="1"/>
      <protection/>
    </xf>
    <xf numFmtId="0" fontId="6" fillId="37" borderId="43" xfId="61" applyFont="1" applyFill="1" applyBorder="1" applyAlignment="1">
      <alignment horizontal="justify" vertical="top"/>
      <protection/>
    </xf>
    <xf numFmtId="0" fontId="7" fillId="37" borderId="44" xfId="61" applyFont="1" applyFill="1" applyBorder="1" applyAlignment="1">
      <alignment horizontal="distributed" vertical="center"/>
      <protection/>
    </xf>
    <xf numFmtId="0" fontId="5" fillId="37" borderId="44" xfId="61" applyFont="1" applyFill="1" applyBorder="1" applyAlignment="1">
      <alignment vertical="center"/>
      <protection/>
    </xf>
    <xf numFmtId="0" fontId="7" fillId="37" borderId="44" xfId="61" applyFont="1" applyFill="1" applyBorder="1" applyAlignment="1">
      <alignment horizontal="distributed" vertical="center" wrapText="1"/>
      <protection/>
    </xf>
    <xf numFmtId="0" fontId="7" fillId="37" borderId="45" xfId="61" applyFont="1" applyFill="1" applyBorder="1" applyAlignment="1">
      <alignment horizontal="distributed" vertical="center" wrapText="1"/>
      <protection/>
    </xf>
    <xf numFmtId="0" fontId="6" fillId="0" borderId="11" xfId="61" applyFont="1" applyBorder="1" applyAlignment="1">
      <alignment horizontal="justify" vertical="top"/>
      <protection/>
    </xf>
    <xf numFmtId="0" fontId="5" fillId="35" borderId="31" xfId="62" applyFont="1" applyFill="1" applyBorder="1" applyAlignment="1">
      <alignment horizontal="center" vertical="center"/>
      <protection/>
    </xf>
    <xf numFmtId="0" fontId="10" fillId="0" borderId="0" xfId="61" applyFont="1" applyBorder="1" applyAlignment="1">
      <alignment horizontal="right" vertical="center" textRotation="255"/>
      <protection/>
    </xf>
    <xf numFmtId="0" fontId="6" fillId="0" borderId="14" xfId="61" applyFont="1" applyBorder="1" applyAlignment="1">
      <alignment horizontal="justify" vertical="top"/>
      <protection/>
    </xf>
    <xf numFmtId="0" fontId="6" fillId="0" borderId="10" xfId="61" applyFont="1" applyBorder="1" applyAlignment="1">
      <alignment horizontal="justify" vertical="top"/>
      <protection/>
    </xf>
    <xf numFmtId="0" fontId="6" fillId="0" borderId="46" xfId="61" applyFont="1" applyBorder="1" applyAlignment="1">
      <alignment horizontal="justify" vertical="top"/>
      <protection/>
    </xf>
    <xf numFmtId="0" fontId="6" fillId="37" borderId="40" xfId="61" applyFont="1" applyFill="1" applyBorder="1" applyAlignment="1">
      <alignment horizontal="justify" vertical="top"/>
      <protection/>
    </xf>
    <xf numFmtId="0" fontId="6" fillId="37" borderId="44" xfId="61" applyFont="1" applyFill="1" applyBorder="1" applyAlignment="1">
      <alignment horizontal="justify" vertical="top"/>
      <protection/>
    </xf>
    <xf numFmtId="0" fontId="31" fillId="0" borderId="0" xfId="61" applyFont="1" applyBorder="1" applyAlignment="1">
      <alignment horizontal="right" vertical="center" shrinkToFit="1"/>
      <protection/>
    </xf>
    <xf numFmtId="187" fontId="4" fillId="0" borderId="0" xfId="61" applyNumberFormat="1" applyFont="1" applyAlignment="1">
      <alignment vertical="center"/>
      <protection/>
    </xf>
    <xf numFmtId="0" fontId="5" fillId="0" borderId="0" xfId="61" applyFont="1" applyAlignment="1">
      <alignment horizontal="justify" vertical="center"/>
      <protection/>
    </xf>
    <xf numFmtId="0" fontId="5" fillId="33" borderId="0" xfId="61" applyFont="1" applyFill="1" applyBorder="1" applyAlignment="1">
      <alignment horizontal="justify" vertical="center"/>
      <protection/>
    </xf>
    <xf numFmtId="0" fontId="7" fillId="0" borderId="0" xfId="61" applyFont="1" applyBorder="1" applyAlignment="1">
      <alignment horizontal="right" vertical="center"/>
      <protection/>
    </xf>
    <xf numFmtId="0" fontId="5" fillId="0" borderId="47" xfId="61" applyFont="1" applyBorder="1" applyAlignment="1">
      <alignment vertical="center"/>
      <protection/>
    </xf>
    <xf numFmtId="0" fontId="5" fillId="0" borderId="48" xfId="61" applyFont="1" applyBorder="1" applyAlignment="1">
      <alignment vertical="center"/>
      <protection/>
    </xf>
    <xf numFmtId="0" fontId="7" fillId="0" borderId="48" xfId="61" applyFont="1" applyBorder="1" applyAlignment="1">
      <alignment horizontal="right" vertical="center"/>
      <protection/>
    </xf>
    <xf numFmtId="38" fontId="5" fillId="0" borderId="48" xfId="48" applyFont="1" applyBorder="1" applyAlignment="1">
      <alignment horizontal="center" vertical="center" shrinkToFit="1"/>
    </xf>
    <xf numFmtId="0" fontId="7" fillId="0" borderId="48" xfId="61" applyFont="1" applyBorder="1" applyAlignment="1">
      <alignment horizontal="left" vertical="center" wrapText="1"/>
      <protection/>
    </xf>
    <xf numFmtId="0" fontId="5" fillId="0" borderId="48" xfId="61" applyFont="1" applyBorder="1" applyAlignment="1">
      <alignment horizontal="center" vertical="center" shrinkToFit="1"/>
      <protection/>
    </xf>
    <xf numFmtId="0" fontId="9" fillId="0" borderId="48" xfId="61" applyFont="1" applyBorder="1" applyAlignment="1">
      <alignment vertical="center"/>
      <protection/>
    </xf>
    <xf numFmtId="0" fontId="77" fillId="0" borderId="0" xfId="61" applyFont="1" applyFill="1" applyAlignment="1">
      <alignment vertical="center"/>
      <protection/>
    </xf>
    <xf numFmtId="0" fontId="77" fillId="0" borderId="0" xfId="61" applyFont="1" applyFill="1" applyAlignment="1">
      <alignment horizontal="center" vertical="center"/>
      <protection/>
    </xf>
    <xf numFmtId="0" fontId="77" fillId="0" borderId="0" xfId="61" applyFont="1" applyFill="1" applyAlignment="1">
      <alignment horizontal="left" vertical="center"/>
      <protection/>
    </xf>
    <xf numFmtId="187" fontId="34" fillId="0" borderId="0" xfId="61" applyNumberFormat="1" applyFont="1" applyAlignment="1">
      <alignment vertical="center"/>
      <protection/>
    </xf>
    <xf numFmtId="0" fontId="12" fillId="0" borderId="0" xfId="61" applyFont="1" applyAlignment="1">
      <alignment horizontal="justify" vertical="center"/>
      <protection/>
    </xf>
    <xf numFmtId="0" fontId="12" fillId="0" borderId="0" xfId="61" applyFont="1" applyAlignment="1">
      <alignment vertical="center"/>
      <protection/>
    </xf>
    <xf numFmtId="0" fontId="33" fillId="0" borderId="0" xfId="61" applyFont="1" applyAlignment="1">
      <alignment horizontal="justify" vertical="center"/>
      <protection/>
    </xf>
    <xf numFmtId="0" fontId="9" fillId="0" borderId="0" xfId="61" applyFont="1" applyBorder="1" applyAlignment="1">
      <alignment horizontal="justify" vertical="center"/>
      <protection/>
    </xf>
    <xf numFmtId="0" fontId="12" fillId="33" borderId="0" xfId="61" applyFont="1" applyFill="1" applyBorder="1" applyAlignment="1">
      <alignment horizontal="justify" vertical="center"/>
      <protection/>
    </xf>
    <xf numFmtId="0" fontId="12" fillId="0" borderId="0" xfId="61" applyFont="1" applyAlignment="1">
      <alignment vertical="center" wrapText="1"/>
      <protection/>
    </xf>
    <xf numFmtId="0" fontId="35" fillId="0" borderId="0" xfId="61" applyFont="1" applyFill="1" applyAlignment="1">
      <alignment vertical="center"/>
      <protection/>
    </xf>
    <xf numFmtId="0" fontId="7" fillId="0" borderId="49" xfId="61" applyFont="1" applyBorder="1" applyAlignment="1">
      <alignment horizontal="justify" vertical="top"/>
      <protection/>
    </xf>
    <xf numFmtId="0" fontId="6" fillId="0" borderId="50" xfId="61" applyFont="1" applyBorder="1" applyAlignment="1">
      <alignment horizontal="justify" vertical="top"/>
      <protection/>
    </xf>
    <xf numFmtId="0" fontId="5" fillId="0" borderId="20" xfId="0" applyFont="1" applyFill="1" applyBorder="1" applyAlignment="1">
      <alignment horizontal="center" vertical="center" wrapText="1"/>
    </xf>
    <xf numFmtId="180" fontId="5" fillId="34" borderId="19" xfId="63" applyNumberFormat="1" applyFont="1" applyFill="1" applyBorder="1" applyAlignment="1">
      <alignment horizontal="center" vertical="center"/>
      <protection/>
    </xf>
    <xf numFmtId="0" fontId="20" fillId="0" borderId="0" xfId="0" applyFont="1" applyBorder="1" applyAlignment="1">
      <alignment horizontal="center" vertical="center"/>
    </xf>
    <xf numFmtId="0" fontId="28" fillId="0" borderId="0" xfId="0" applyFont="1" applyAlignment="1">
      <alignment horizontal="left" vertical="center"/>
    </xf>
    <xf numFmtId="0" fontId="5" fillId="0" borderId="19" xfId="0" applyFont="1" applyFill="1" applyBorder="1" applyAlignment="1">
      <alignment vertical="center"/>
    </xf>
    <xf numFmtId="49" fontId="5" fillId="21" borderId="31"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0" fontId="5" fillId="0" borderId="51" xfId="61" applyFont="1" applyBorder="1" applyAlignment="1">
      <alignment vertical="center"/>
      <protection/>
    </xf>
    <xf numFmtId="0" fontId="5" fillId="0" borderId="52" xfId="61" applyFont="1" applyBorder="1" applyAlignment="1">
      <alignment vertical="center"/>
      <protection/>
    </xf>
    <xf numFmtId="0" fontId="5" fillId="0" borderId="53" xfId="61" applyFont="1" applyBorder="1" applyAlignment="1">
      <alignment vertical="center"/>
      <protection/>
    </xf>
    <xf numFmtId="0" fontId="5" fillId="0" borderId="0" xfId="61" applyFont="1" applyAlignment="1">
      <alignment horizontal="right" vertical="center"/>
      <protection/>
    </xf>
    <xf numFmtId="180" fontId="5" fillId="0" borderId="19" xfId="0" applyNumberFormat="1"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1" xfId="0" applyFont="1" applyBorder="1" applyAlignment="1">
      <alignment horizontal="distributed" vertical="center"/>
    </xf>
    <xf numFmtId="0" fontId="5" fillId="0" borderId="34" xfId="0" applyFont="1" applyBorder="1" applyAlignment="1">
      <alignment horizontal="distributed" vertical="center"/>
    </xf>
    <xf numFmtId="0" fontId="5" fillId="0" borderId="32" xfId="0" applyFont="1" applyBorder="1" applyAlignment="1">
      <alignment horizontal="distributed"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9" fillId="0" borderId="31" xfId="0" applyFont="1" applyBorder="1" applyAlignment="1">
      <alignment horizontal="right" vertical="center"/>
    </xf>
    <xf numFmtId="0" fontId="29" fillId="0" borderId="34" xfId="0" applyFont="1" applyBorder="1" applyAlignment="1">
      <alignment horizontal="right" vertical="center"/>
    </xf>
    <xf numFmtId="0" fontId="29" fillId="0" borderId="32" xfId="0" applyFont="1" applyBorder="1" applyAlignment="1">
      <alignment horizontal="right"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distributed" vertical="center" wrapText="1"/>
    </xf>
    <xf numFmtId="0" fontId="5" fillId="34" borderId="54" xfId="0" applyFont="1" applyFill="1" applyBorder="1" applyAlignment="1" applyProtection="1">
      <alignment horizontal="left" vertical="center"/>
      <protection locked="0"/>
    </xf>
    <xf numFmtId="0" fontId="5" fillId="34" borderId="55" xfId="0" applyFont="1" applyFill="1" applyBorder="1" applyAlignment="1" applyProtection="1">
      <alignment horizontal="left" vertical="center"/>
      <protection locked="0"/>
    </xf>
    <xf numFmtId="0" fontId="5" fillId="34" borderId="56" xfId="0" applyFont="1" applyFill="1" applyBorder="1" applyAlignment="1" applyProtection="1">
      <alignment horizontal="left" vertical="center"/>
      <protection locked="0"/>
    </xf>
    <xf numFmtId="0" fontId="5" fillId="0" borderId="20" xfId="0" applyFont="1" applyFill="1" applyBorder="1" applyAlignment="1">
      <alignment horizontal="center" vertical="center"/>
    </xf>
    <xf numFmtId="0" fontId="5" fillId="0" borderId="33"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6" xfId="0" applyFont="1" applyBorder="1" applyAlignment="1">
      <alignment horizontal="distributed" vertical="center"/>
    </xf>
    <xf numFmtId="188" fontId="5" fillId="21" borderId="31" xfId="0" applyNumberFormat="1" applyFont="1" applyFill="1" applyBorder="1" applyAlignment="1">
      <alignment horizontal="center" vertical="center"/>
    </xf>
    <xf numFmtId="188" fontId="5" fillId="21" borderId="34" xfId="0" applyNumberFormat="1" applyFont="1" applyFill="1" applyBorder="1" applyAlignment="1">
      <alignment horizontal="center" vertical="center"/>
    </xf>
    <xf numFmtId="188" fontId="5" fillId="21" borderId="32" xfId="0" applyNumberFormat="1" applyFont="1" applyFill="1" applyBorder="1" applyAlignment="1">
      <alignment horizontal="center" vertical="center"/>
    </xf>
    <xf numFmtId="0" fontId="5" fillId="0" borderId="19" xfId="0" applyFont="1" applyBorder="1" applyAlignment="1">
      <alignment horizontal="center" vertical="center"/>
    </xf>
    <xf numFmtId="182" fontId="5" fillId="34" borderId="22" xfId="62" applyNumberFormat="1" applyFont="1" applyFill="1" applyBorder="1" applyAlignment="1" applyProtection="1">
      <alignment horizontal="center" vertical="center"/>
      <protection locked="0"/>
    </xf>
    <xf numFmtId="182" fontId="5" fillId="34" borderId="23" xfId="62" applyNumberFormat="1" applyFont="1" applyFill="1" applyBorder="1" applyAlignment="1" applyProtection="1">
      <alignment horizontal="center" vertical="center"/>
      <protection locked="0"/>
    </xf>
    <xf numFmtId="182" fontId="5" fillId="34" borderId="26" xfId="62" applyNumberFormat="1" applyFont="1" applyFill="1" applyBorder="1" applyAlignment="1" applyProtection="1">
      <alignment horizontal="center" vertical="center"/>
      <protection locked="0"/>
    </xf>
    <xf numFmtId="0" fontId="5" fillId="34" borderId="57" xfId="0" applyFont="1" applyFill="1" applyBorder="1" applyAlignment="1" applyProtection="1">
      <alignment horizontal="center" vertical="center"/>
      <protection locked="0"/>
    </xf>
    <xf numFmtId="0" fontId="5" fillId="34" borderId="58" xfId="0" applyFont="1" applyFill="1" applyBorder="1" applyAlignment="1" applyProtection="1">
      <alignment horizontal="center" vertical="center"/>
      <protection locked="0"/>
    </xf>
    <xf numFmtId="0" fontId="5" fillId="34" borderId="59" xfId="0" applyFont="1" applyFill="1" applyBorder="1" applyAlignment="1" applyProtection="1">
      <alignment horizontal="center" vertical="center"/>
      <protection locked="0"/>
    </xf>
    <xf numFmtId="0" fontId="5" fillId="34" borderId="60" xfId="0" applyFont="1" applyFill="1" applyBorder="1" applyAlignment="1" applyProtection="1">
      <alignment horizontal="left" vertical="center"/>
      <protection locked="0"/>
    </xf>
    <xf numFmtId="0" fontId="5" fillId="34" borderId="61" xfId="0" applyFont="1" applyFill="1" applyBorder="1" applyAlignment="1" applyProtection="1">
      <alignment horizontal="left" vertical="center"/>
      <protection locked="0"/>
    </xf>
    <xf numFmtId="0" fontId="5" fillId="34" borderId="62" xfId="0" applyFont="1" applyFill="1" applyBorder="1" applyAlignment="1" applyProtection="1">
      <alignment horizontal="left" vertical="center"/>
      <protection locked="0"/>
    </xf>
    <xf numFmtId="0" fontId="5" fillId="34" borderId="57" xfId="0" applyFont="1" applyFill="1" applyBorder="1" applyAlignment="1" applyProtection="1">
      <alignment horizontal="left" vertical="center"/>
      <protection locked="0"/>
    </xf>
    <xf numFmtId="0" fontId="5" fillId="34" borderId="58" xfId="0" applyFont="1" applyFill="1" applyBorder="1" applyAlignment="1" applyProtection="1">
      <alignment horizontal="left" vertical="center"/>
      <protection locked="0"/>
    </xf>
    <xf numFmtId="0" fontId="5" fillId="34" borderId="59" xfId="0" applyFont="1" applyFill="1" applyBorder="1" applyAlignment="1" applyProtection="1">
      <alignment horizontal="left" vertical="center"/>
      <protection locked="0"/>
    </xf>
    <xf numFmtId="0" fontId="5" fillId="34" borderId="63" xfId="0" applyFont="1" applyFill="1" applyBorder="1" applyAlignment="1" applyProtection="1">
      <alignment horizontal="left" vertical="center"/>
      <protection locked="0"/>
    </xf>
    <xf numFmtId="0" fontId="5" fillId="34" borderId="64" xfId="0" applyFont="1" applyFill="1" applyBorder="1" applyAlignment="1" applyProtection="1">
      <alignment horizontal="left" vertical="center"/>
      <protection locked="0"/>
    </xf>
    <xf numFmtId="0" fontId="5" fillId="0" borderId="0" xfId="62" applyFont="1" applyBorder="1" applyAlignment="1">
      <alignment vertical="top" wrapText="1"/>
      <protection/>
    </xf>
    <xf numFmtId="0" fontId="5" fillId="0" borderId="0" xfId="62" applyFont="1" applyAlignment="1">
      <alignment vertical="top" wrapText="1"/>
      <protection/>
    </xf>
    <xf numFmtId="0" fontId="5" fillId="34" borderId="65" xfId="0" applyFont="1" applyFill="1" applyBorder="1" applyAlignment="1" applyProtection="1">
      <alignment horizontal="left" vertical="center"/>
      <protection locked="0"/>
    </xf>
    <xf numFmtId="0" fontId="5" fillId="34" borderId="66" xfId="0" applyFont="1" applyFill="1" applyBorder="1" applyAlignment="1" applyProtection="1">
      <alignment horizontal="left" vertical="center"/>
      <protection locked="0"/>
    </xf>
    <xf numFmtId="0" fontId="5" fillId="34" borderId="29" xfId="0" applyFont="1" applyFill="1" applyBorder="1" applyAlignment="1" applyProtection="1">
      <alignment vertical="center"/>
      <protection locked="0"/>
    </xf>
    <xf numFmtId="0" fontId="5" fillId="34" borderId="28" xfId="0" applyFont="1" applyFill="1" applyBorder="1" applyAlignment="1" applyProtection="1">
      <alignment vertical="center"/>
      <protection locked="0"/>
    </xf>
    <xf numFmtId="49" fontId="5" fillId="34" borderId="54" xfId="0" applyNumberFormat="1" applyFont="1" applyFill="1" applyBorder="1" applyAlignment="1" applyProtection="1">
      <alignment horizontal="center" vertical="center"/>
      <protection locked="0"/>
    </xf>
    <xf numFmtId="49" fontId="5" fillId="34" borderId="55" xfId="0" applyNumberFormat="1" applyFont="1" applyFill="1" applyBorder="1" applyAlignment="1" applyProtection="1">
      <alignment horizontal="center" vertical="center"/>
      <protection locked="0"/>
    </xf>
    <xf numFmtId="0" fontId="5" fillId="34" borderId="21" xfId="0" applyFont="1" applyFill="1" applyBorder="1" applyAlignment="1" applyProtection="1">
      <alignment vertical="center"/>
      <protection locked="0"/>
    </xf>
    <xf numFmtId="0" fontId="5" fillId="34" borderId="31" xfId="0" applyFont="1" applyFill="1" applyBorder="1" applyAlignment="1" applyProtection="1">
      <alignment horizontal="center" vertical="center"/>
      <protection locked="0"/>
    </xf>
    <xf numFmtId="0" fontId="5" fillId="34" borderId="34" xfId="0" applyFont="1" applyFill="1" applyBorder="1" applyAlignment="1" applyProtection="1">
      <alignment horizontal="center" vertical="center"/>
      <protection locked="0"/>
    </xf>
    <xf numFmtId="0" fontId="5" fillId="34" borderId="32" xfId="0" applyFont="1" applyFill="1" applyBorder="1" applyAlignment="1" applyProtection="1">
      <alignment horizontal="center" vertical="center"/>
      <protection locked="0"/>
    </xf>
    <xf numFmtId="0" fontId="5" fillId="34" borderId="31" xfId="0" applyFont="1" applyFill="1" applyBorder="1" applyAlignment="1" applyProtection="1">
      <alignment horizontal="left" vertical="center"/>
      <protection locked="0"/>
    </xf>
    <xf numFmtId="0" fontId="5" fillId="34" borderId="34" xfId="0" applyFont="1" applyFill="1" applyBorder="1" applyAlignment="1" applyProtection="1">
      <alignment horizontal="left" vertical="center"/>
      <protection locked="0"/>
    </xf>
    <xf numFmtId="0" fontId="5" fillId="34" borderId="32" xfId="0" applyFont="1" applyFill="1" applyBorder="1" applyAlignment="1" applyProtection="1">
      <alignment horizontal="left" vertical="center"/>
      <protection locked="0"/>
    </xf>
    <xf numFmtId="0" fontId="19" fillId="33" borderId="67" xfId="0" applyFont="1" applyFill="1" applyBorder="1" applyAlignment="1">
      <alignment horizontal="center" vertical="center"/>
    </xf>
    <xf numFmtId="0" fontId="19" fillId="33" borderId="68" xfId="0" applyFont="1" applyFill="1" applyBorder="1" applyAlignment="1">
      <alignment horizontal="center" vertical="center"/>
    </xf>
    <xf numFmtId="0" fontId="20" fillId="0" borderId="69" xfId="62" applyFont="1" applyFill="1" applyBorder="1" applyAlignment="1">
      <alignment horizontal="center" vertical="center"/>
      <protection/>
    </xf>
    <xf numFmtId="0" fontId="20" fillId="0" borderId="70" xfId="62" applyFont="1" applyFill="1" applyBorder="1" applyAlignment="1">
      <alignment horizontal="center" vertical="center"/>
      <protection/>
    </xf>
    <xf numFmtId="0" fontId="5" fillId="34" borderId="19" xfId="0" applyFont="1" applyFill="1" applyBorder="1" applyAlignment="1" applyProtection="1">
      <alignment vertical="center"/>
      <protection locked="0"/>
    </xf>
    <xf numFmtId="0" fontId="5" fillId="34" borderId="54" xfId="0" applyFont="1" applyFill="1" applyBorder="1" applyAlignment="1" applyProtection="1">
      <alignment horizontal="center" vertical="center"/>
      <protection locked="0"/>
    </xf>
    <xf numFmtId="0" fontId="5" fillId="34" borderId="55" xfId="0" applyFont="1" applyFill="1" applyBorder="1" applyAlignment="1" applyProtection="1">
      <alignment horizontal="center" vertical="center"/>
      <protection locked="0"/>
    </xf>
    <xf numFmtId="0" fontId="5" fillId="34" borderId="56" xfId="0" applyFont="1" applyFill="1" applyBorder="1" applyAlignment="1" applyProtection="1">
      <alignment horizontal="center" vertical="center"/>
      <protection locked="0"/>
    </xf>
    <xf numFmtId="0" fontId="5" fillId="0" borderId="31" xfId="0" applyFont="1" applyBorder="1" applyAlignment="1">
      <alignment vertical="center"/>
    </xf>
    <xf numFmtId="0" fontId="5" fillId="0" borderId="34" xfId="0" applyFont="1" applyBorder="1" applyAlignment="1">
      <alignment vertical="center"/>
    </xf>
    <xf numFmtId="0" fontId="5" fillId="34" borderId="30" xfId="0" applyFont="1" applyFill="1" applyBorder="1" applyAlignment="1" applyProtection="1">
      <alignment vertical="center"/>
      <protection locked="0"/>
    </xf>
    <xf numFmtId="0" fontId="6" fillId="0" borderId="13" xfId="61" applyFont="1" applyBorder="1" applyAlignment="1">
      <alignment horizontal="justify" vertical="top"/>
      <protection/>
    </xf>
    <xf numFmtId="0" fontId="6" fillId="0" borderId="71" xfId="61" applyFont="1" applyBorder="1" applyAlignment="1">
      <alignment horizontal="justify" vertical="top"/>
      <protection/>
    </xf>
    <xf numFmtId="0" fontId="6" fillId="0" borderId="16" xfId="61" applyFont="1" applyBorder="1" applyAlignment="1">
      <alignment horizontal="justify" vertical="top"/>
      <protection/>
    </xf>
    <xf numFmtId="0" fontId="3" fillId="0" borderId="16" xfId="61" applyFont="1" applyBorder="1" applyAlignment="1">
      <alignment horizontal="left" vertical="center" indent="1"/>
      <protection/>
    </xf>
    <xf numFmtId="0" fontId="3" fillId="0" borderId="10" xfId="61" applyFont="1" applyBorder="1" applyAlignment="1">
      <alignment horizontal="left" vertical="center" indent="1"/>
      <protection/>
    </xf>
    <xf numFmtId="0" fontId="3" fillId="0" borderId="17" xfId="61" applyFont="1" applyBorder="1" applyAlignment="1">
      <alignment horizontal="left" vertical="center" indent="1"/>
      <protection/>
    </xf>
    <xf numFmtId="0" fontId="5" fillId="0" borderId="0" xfId="61" applyFont="1" applyAlignment="1">
      <alignment horizontal="center" vertical="center"/>
      <protection/>
    </xf>
    <xf numFmtId="0" fontId="3" fillId="0" borderId="39" xfId="61" applyFont="1" applyBorder="1" applyAlignment="1">
      <alignment horizontal="justify" vertical="center"/>
      <protection/>
    </xf>
    <xf numFmtId="0" fontId="7" fillId="0" borderId="14" xfId="61" applyFont="1" applyBorder="1" applyAlignment="1">
      <alignment horizontal="distributed" vertical="center" wrapText="1"/>
      <protection/>
    </xf>
    <xf numFmtId="0" fontId="7" fillId="0" borderId="0" xfId="61" applyFont="1" applyBorder="1" applyAlignment="1">
      <alignment horizontal="distributed" vertical="center"/>
      <protection/>
    </xf>
    <xf numFmtId="0" fontId="7" fillId="0" borderId="51" xfId="61" applyFont="1" applyBorder="1" applyAlignment="1">
      <alignment horizontal="distributed" vertical="center"/>
      <protection/>
    </xf>
    <xf numFmtId="0" fontId="26" fillId="0" borderId="0" xfId="61" applyFont="1" applyBorder="1" applyAlignment="1">
      <alignment horizontal="justify" vertical="center"/>
      <protection/>
    </xf>
    <xf numFmtId="0" fontId="26" fillId="0" borderId="39" xfId="61" applyFont="1" applyBorder="1" applyAlignment="1">
      <alignment horizontal="justify" vertical="center"/>
      <protection/>
    </xf>
    <xf numFmtId="0" fontId="26" fillId="0" borderId="10" xfId="61" applyFont="1" applyBorder="1" applyAlignment="1">
      <alignment horizontal="justify" vertical="center"/>
      <protection/>
    </xf>
    <xf numFmtId="0" fontId="26" fillId="0" borderId="17" xfId="61" applyFont="1" applyBorder="1" applyAlignment="1">
      <alignment horizontal="justify" vertical="center"/>
      <protection/>
    </xf>
    <xf numFmtId="0" fontId="77" fillId="0" borderId="0" xfId="61" applyFont="1" applyFill="1" applyAlignment="1">
      <alignment horizontal="distributed" vertical="center"/>
      <protection/>
    </xf>
    <xf numFmtId="0" fontId="0" fillId="0" borderId="0" xfId="61" applyFont="1" applyBorder="1" applyAlignment="1">
      <alignment horizontal="distributed" vertical="center"/>
      <protection/>
    </xf>
    <xf numFmtId="0" fontId="0" fillId="0" borderId="10" xfId="61" applyFont="1" applyBorder="1" applyAlignment="1">
      <alignment horizontal="distributed" vertical="center"/>
      <protection/>
    </xf>
    <xf numFmtId="0" fontId="6" fillId="0" borderId="18" xfId="61" applyFont="1" applyBorder="1" applyAlignment="1">
      <alignment horizontal="justify" vertical="top"/>
      <protection/>
    </xf>
    <xf numFmtId="0" fontId="7" fillId="0" borderId="15" xfId="61" applyFont="1" applyBorder="1" applyAlignment="1">
      <alignment horizontal="distributed" vertical="center" wrapText="1"/>
      <protection/>
    </xf>
    <xf numFmtId="0" fontId="7" fillId="0" borderId="10" xfId="61" applyFont="1" applyBorder="1" applyAlignment="1">
      <alignment horizontal="distributed" vertical="center" wrapText="1"/>
      <protection/>
    </xf>
    <xf numFmtId="0" fontId="7" fillId="0" borderId="17" xfId="61" applyFont="1" applyBorder="1" applyAlignment="1">
      <alignment horizontal="distributed" vertical="center" wrapText="1"/>
      <protection/>
    </xf>
    <xf numFmtId="0" fontId="7" fillId="0" borderId="72" xfId="61" applyFont="1" applyBorder="1" applyAlignment="1">
      <alignment horizontal="center" vertical="top"/>
      <protection/>
    </xf>
    <xf numFmtId="0" fontId="10" fillId="0" borderId="14" xfId="61" applyFont="1" applyBorder="1" applyAlignment="1">
      <alignment horizontal="distributed" vertical="center" wrapText="1"/>
      <protection/>
    </xf>
    <xf numFmtId="0" fontId="10" fillId="0" borderId="15" xfId="61" applyFont="1" applyBorder="1" applyAlignment="1">
      <alignment horizontal="distributed" vertical="center" wrapText="1"/>
      <protection/>
    </xf>
    <xf numFmtId="0" fontId="10" fillId="0" borderId="10" xfId="61" applyFont="1" applyBorder="1" applyAlignment="1">
      <alignment horizontal="distributed" vertical="center" wrapText="1"/>
      <protection/>
    </xf>
    <xf numFmtId="0" fontId="10" fillId="0" borderId="17" xfId="61" applyFont="1" applyBorder="1" applyAlignment="1">
      <alignment horizontal="distributed" vertical="center" wrapText="1"/>
      <protection/>
    </xf>
    <xf numFmtId="0" fontId="3" fillId="0" borderId="72" xfId="61" applyFont="1" applyBorder="1" applyAlignment="1">
      <alignment horizontal="left" vertical="center" wrapText="1"/>
      <protection/>
    </xf>
    <xf numFmtId="0" fontId="7" fillId="0" borderId="18" xfId="61" applyFont="1" applyBorder="1" applyAlignment="1">
      <alignment horizontal="justify" vertical="top"/>
      <protection/>
    </xf>
    <xf numFmtId="0" fontId="6" fillId="0" borderId="0" xfId="61" applyFont="1" applyBorder="1" applyAlignment="1">
      <alignment horizontal="distributed" vertical="center"/>
      <protection/>
    </xf>
    <xf numFmtId="0" fontId="5" fillId="0" borderId="0" xfId="61" applyFont="1" applyAlignment="1">
      <alignment horizontal="right" vertical="center"/>
      <protection/>
    </xf>
    <xf numFmtId="0" fontId="7" fillId="0" borderId="18"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3" fillId="33" borderId="0" xfId="61" applyFont="1" applyFill="1" applyBorder="1" applyAlignment="1">
      <alignment horizontal="justify" vertical="center"/>
      <protection/>
    </xf>
    <xf numFmtId="0" fontId="7" fillId="0" borderId="49" xfId="61" applyFont="1" applyBorder="1" applyAlignment="1">
      <alignment horizontal="center" vertical="top"/>
      <protection/>
    </xf>
    <xf numFmtId="0" fontId="7" fillId="0" borderId="0" xfId="61" applyFont="1" applyBorder="1" applyAlignment="1">
      <alignment horizontal="center" vertical="top"/>
      <protection/>
    </xf>
    <xf numFmtId="0" fontId="7" fillId="0" borderId="73" xfId="61" applyFont="1" applyBorder="1" applyAlignment="1">
      <alignment horizontal="center" vertical="top"/>
      <protection/>
    </xf>
    <xf numFmtId="0" fontId="7" fillId="0" borderId="10" xfId="61" applyFont="1" applyBorder="1" applyAlignment="1">
      <alignment horizontal="center" vertical="top"/>
      <protection/>
    </xf>
    <xf numFmtId="0" fontId="6" fillId="0" borderId="72" xfId="61" applyFont="1" applyBorder="1" applyAlignment="1">
      <alignment horizontal="justify" vertical="top"/>
      <protection/>
    </xf>
    <xf numFmtId="0" fontId="3" fillId="0" borderId="72" xfId="61" applyFont="1" applyBorder="1" applyAlignment="1">
      <alignment horizontal="center" vertical="center" wrapText="1"/>
      <protection/>
    </xf>
    <xf numFmtId="0" fontId="7" fillId="0" borderId="74" xfId="61" applyFont="1" applyBorder="1" applyAlignment="1">
      <alignment horizontal="justify" vertical="top"/>
      <protection/>
    </xf>
    <xf numFmtId="0" fontId="7" fillId="0" borderId="49" xfId="61" applyFont="1" applyBorder="1" applyAlignment="1">
      <alignment horizontal="justify" vertical="top"/>
      <protection/>
    </xf>
    <xf numFmtId="0" fontId="7" fillId="0" borderId="75" xfId="61" applyFont="1" applyBorder="1" applyAlignment="1">
      <alignment horizontal="justify" vertical="top"/>
      <protection/>
    </xf>
    <xf numFmtId="0" fontId="7" fillId="0" borderId="76" xfId="61" applyFont="1" applyBorder="1" applyAlignment="1">
      <alignment horizontal="distributed" vertical="center"/>
      <protection/>
    </xf>
    <xf numFmtId="0" fontId="7" fillId="0" borderId="77" xfId="61" applyFont="1" applyBorder="1" applyAlignment="1">
      <alignment horizontal="distributed" vertical="center"/>
      <protection/>
    </xf>
    <xf numFmtId="0" fontId="7" fillId="0" borderId="78" xfId="61" applyFont="1" applyBorder="1" applyAlignment="1">
      <alignment horizontal="distributed" vertical="center"/>
      <protection/>
    </xf>
    <xf numFmtId="0" fontId="7" fillId="0" borderId="79" xfId="61" applyFont="1" applyBorder="1" applyAlignment="1">
      <alignment horizontal="distributed" vertical="center"/>
      <protection/>
    </xf>
    <xf numFmtId="0" fontId="0" fillId="0" borderId="14" xfId="61" applyFont="1" applyBorder="1" applyAlignment="1">
      <alignment horizontal="left" vertical="center" wrapText="1" indent="1"/>
      <protection/>
    </xf>
    <xf numFmtId="0" fontId="0" fillId="0" borderId="15" xfId="61" applyFont="1" applyBorder="1" applyAlignment="1">
      <alignment horizontal="left" vertical="center" wrapText="1" indent="1"/>
      <protection/>
    </xf>
    <xf numFmtId="0" fontId="0" fillId="0" borderId="0" xfId="61" applyFont="1" applyBorder="1" applyAlignment="1">
      <alignment horizontal="left" vertical="center" wrapText="1" indent="1"/>
      <protection/>
    </xf>
    <xf numFmtId="0" fontId="0" fillId="0" borderId="39" xfId="61" applyFont="1" applyBorder="1" applyAlignment="1">
      <alignment horizontal="left" vertical="center" wrapText="1" indent="1"/>
      <protection/>
    </xf>
    <xf numFmtId="0" fontId="17" fillId="0" borderId="72" xfId="61" applyFont="1" applyBorder="1" applyAlignment="1">
      <alignment horizontal="center" vertical="center"/>
      <protection/>
    </xf>
    <xf numFmtId="0" fontId="7" fillId="0" borderId="10" xfId="61" applyFont="1" applyBorder="1" applyAlignment="1">
      <alignment horizontal="right" vertical="center"/>
      <protection/>
    </xf>
    <xf numFmtId="0" fontId="3" fillId="0" borderId="10" xfId="61" applyFont="1" applyBorder="1" applyAlignment="1">
      <alignment horizontal="left" vertical="center" shrinkToFit="1"/>
      <protection/>
    </xf>
    <xf numFmtId="0" fontId="23" fillId="37" borderId="80" xfId="61" applyFont="1" applyFill="1" applyBorder="1" applyAlignment="1">
      <alignment vertical="center" shrinkToFit="1"/>
      <protection/>
    </xf>
    <xf numFmtId="0" fontId="23" fillId="37" borderId="0" xfId="61" applyFont="1" applyFill="1" applyBorder="1" applyAlignment="1">
      <alignment vertical="center" shrinkToFit="1"/>
      <protection/>
    </xf>
    <xf numFmtId="0" fontId="23" fillId="37" borderId="81" xfId="61" applyFont="1" applyFill="1" applyBorder="1" applyAlignment="1">
      <alignment vertical="center" shrinkToFit="1"/>
      <protection/>
    </xf>
    <xf numFmtId="0" fontId="6" fillId="0" borderId="41" xfId="61" applyFont="1" applyBorder="1" applyAlignment="1">
      <alignment horizontal="justify" vertical="top"/>
      <protection/>
    </xf>
    <xf numFmtId="0" fontId="6" fillId="0" borderId="43" xfId="61" applyFont="1" applyBorder="1" applyAlignment="1">
      <alignment horizontal="justify" vertical="top"/>
      <protection/>
    </xf>
    <xf numFmtId="0" fontId="10" fillId="0" borderId="40" xfId="61" applyFont="1" applyBorder="1" applyAlignment="1">
      <alignment horizontal="distributed" vertical="center" wrapText="1" shrinkToFit="1"/>
      <protection/>
    </xf>
    <xf numFmtId="0" fontId="10" fillId="0" borderId="44" xfId="61" applyFont="1" applyBorder="1" applyAlignment="1">
      <alignment horizontal="distributed" vertical="center" wrapText="1" shrinkToFit="1"/>
      <protection/>
    </xf>
    <xf numFmtId="0" fontId="5" fillId="0" borderId="82" xfId="61" applyNumberFormat="1" applyFont="1" applyBorder="1" applyAlignment="1">
      <alignment horizontal="center" vertical="center" shrinkToFit="1"/>
      <protection/>
    </xf>
    <xf numFmtId="0" fontId="5" fillId="0" borderId="40" xfId="61" applyNumberFormat="1" applyFont="1" applyBorder="1" applyAlignment="1">
      <alignment horizontal="center" vertical="center" shrinkToFit="1"/>
      <protection/>
    </xf>
    <xf numFmtId="0" fontId="5" fillId="0" borderId="42" xfId="61" applyNumberFormat="1" applyFont="1" applyBorder="1" applyAlignment="1">
      <alignment horizontal="center" vertical="center" shrinkToFit="1"/>
      <protection/>
    </xf>
    <xf numFmtId="0" fontId="5" fillId="0" borderId="83" xfId="61" applyNumberFormat="1" applyFont="1" applyBorder="1" applyAlignment="1">
      <alignment horizontal="center" vertical="center" shrinkToFit="1"/>
      <protection/>
    </xf>
    <xf numFmtId="0" fontId="5" fillId="0" borderId="44" xfId="61" applyNumberFormat="1" applyFont="1" applyBorder="1" applyAlignment="1">
      <alignment horizontal="center" vertical="center" shrinkToFit="1"/>
      <protection/>
    </xf>
    <xf numFmtId="0" fontId="5" fillId="0" borderId="45" xfId="61" applyNumberFormat="1" applyFont="1" applyBorder="1" applyAlignment="1">
      <alignment horizontal="center" vertical="center" shrinkToFit="1"/>
      <protection/>
    </xf>
    <xf numFmtId="0" fontId="78" fillId="0" borderId="84" xfId="61" applyFont="1" applyBorder="1" applyAlignment="1">
      <alignment horizontal="left" wrapText="1" indent="1"/>
      <protection/>
    </xf>
    <xf numFmtId="0" fontId="78" fillId="0" borderId="85" xfId="61" applyFont="1" applyBorder="1" applyAlignment="1">
      <alignment horizontal="left" wrapText="1" indent="1"/>
      <protection/>
    </xf>
    <xf numFmtId="0" fontId="78" fillId="0" borderId="86" xfId="61" applyFont="1" applyBorder="1" applyAlignment="1">
      <alignment horizontal="left" wrapText="1" indent="1"/>
      <protection/>
    </xf>
    <xf numFmtId="0" fontId="6" fillId="0" borderId="0" xfId="61" applyFont="1" applyAlignment="1">
      <alignment horizontal="right" vertical="center"/>
      <protection/>
    </xf>
    <xf numFmtId="0" fontId="6" fillId="0" borderId="0" xfId="61" applyFont="1" applyBorder="1" applyAlignment="1">
      <alignment horizontal="left" vertical="center"/>
      <protection/>
    </xf>
    <xf numFmtId="0" fontId="78" fillId="0" borderId="0" xfId="61" applyFont="1" applyBorder="1" applyAlignment="1">
      <alignment horizontal="distributed" vertical="center" wrapText="1"/>
      <protection/>
    </xf>
    <xf numFmtId="0" fontId="78" fillId="0" borderId="39" xfId="61" applyFont="1" applyBorder="1" applyAlignment="1">
      <alignment horizontal="distributed" vertical="center" wrapText="1"/>
      <protection/>
    </xf>
    <xf numFmtId="0" fontId="7" fillId="0" borderId="71" xfId="61" applyFont="1" applyBorder="1" applyAlignment="1">
      <alignment horizontal="center" vertical="center"/>
      <protection/>
    </xf>
    <xf numFmtId="0" fontId="7" fillId="0" borderId="16" xfId="61" applyFont="1" applyBorder="1" applyAlignment="1">
      <alignment horizontal="center" vertical="center"/>
      <protection/>
    </xf>
    <xf numFmtId="0" fontId="9" fillId="0" borderId="10" xfId="61" applyFont="1" applyBorder="1" applyAlignment="1">
      <alignment horizontal="right" vertical="center"/>
      <protection/>
    </xf>
    <xf numFmtId="0" fontId="9" fillId="0" borderId="17" xfId="61" applyFont="1" applyBorder="1" applyAlignment="1">
      <alignment horizontal="right" vertical="center"/>
      <protection/>
    </xf>
    <xf numFmtId="0" fontId="6" fillId="0" borderId="0" xfId="61" applyFont="1" applyBorder="1" applyAlignment="1">
      <alignment horizontal="justify" vertical="top"/>
      <protection/>
    </xf>
    <xf numFmtId="0" fontId="6" fillId="0" borderId="14" xfId="61" applyFont="1" applyBorder="1" applyAlignment="1">
      <alignment horizontal="distributed" vertical="center" wrapText="1"/>
      <protection/>
    </xf>
    <xf numFmtId="0" fontId="6" fillId="0" borderId="0" xfId="61" applyFont="1" applyBorder="1" applyAlignment="1">
      <alignment horizontal="distributed" vertical="center" wrapText="1"/>
      <protection/>
    </xf>
    <xf numFmtId="0" fontId="11" fillId="0" borderId="13" xfId="61" applyFont="1" applyBorder="1" applyAlignment="1">
      <alignment vertical="top"/>
      <protection/>
    </xf>
    <xf numFmtId="0" fontId="11" fillId="0" borderId="87" xfId="61" applyFont="1" applyBorder="1" applyAlignment="1">
      <alignment vertical="top"/>
      <protection/>
    </xf>
    <xf numFmtId="0" fontId="12" fillId="0" borderId="14" xfId="61" applyFont="1" applyBorder="1" applyAlignment="1">
      <alignment vertical="center" wrapText="1"/>
      <protection/>
    </xf>
    <xf numFmtId="0" fontId="12" fillId="0" borderId="15" xfId="61" applyFont="1" applyBorder="1" applyAlignment="1">
      <alignment vertical="center" wrapText="1"/>
      <protection/>
    </xf>
    <xf numFmtId="0" fontId="12" fillId="0" borderId="88" xfId="61" applyFont="1" applyBorder="1" applyAlignment="1">
      <alignment vertical="center" wrapText="1"/>
      <protection/>
    </xf>
    <xf numFmtId="0" fontId="12" fillId="0" borderId="89" xfId="61" applyFont="1" applyBorder="1" applyAlignment="1">
      <alignment vertical="center" wrapText="1"/>
      <protection/>
    </xf>
    <xf numFmtId="0" fontId="6" fillId="0" borderId="71"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8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90" xfId="61" applyFont="1" applyBorder="1" applyAlignment="1">
      <alignment horizontal="center" vertical="center" wrapText="1"/>
      <protection/>
    </xf>
    <xf numFmtId="0" fontId="11" fillId="0" borderId="91" xfId="61" applyFont="1" applyBorder="1" applyAlignment="1">
      <alignment vertical="top"/>
      <protection/>
    </xf>
    <xf numFmtId="0" fontId="11" fillId="0" borderId="83" xfId="61" applyFont="1" applyBorder="1" applyAlignment="1">
      <alignment vertical="top"/>
      <protection/>
    </xf>
    <xf numFmtId="0" fontId="12" fillId="0" borderId="0" xfId="61" applyFont="1" applyBorder="1" applyAlignment="1">
      <alignment vertical="center" wrapText="1"/>
      <protection/>
    </xf>
    <xf numFmtId="0" fontId="12" fillId="0" borderId="39" xfId="61" applyFont="1" applyBorder="1" applyAlignment="1">
      <alignment vertical="center" wrapText="1"/>
      <protection/>
    </xf>
    <xf numFmtId="0" fontId="5" fillId="0" borderId="0"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6" fillId="0" borderId="11" xfId="61" applyFont="1" applyBorder="1" applyAlignment="1">
      <alignment horizontal="justify" vertical="top"/>
      <protection/>
    </xf>
    <xf numFmtId="0" fontId="6" fillId="0" borderId="92" xfId="61" applyFont="1" applyBorder="1" applyAlignment="1">
      <alignment horizontal="justify" vertical="top"/>
      <protection/>
    </xf>
    <xf numFmtId="0" fontId="7" fillId="0" borderId="12" xfId="61" applyFont="1" applyBorder="1" applyAlignment="1">
      <alignment horizontal="distributed" vertical="center" wrapText="1"/>
      <protection/>
    </xf>
    <xf numFmtId="0" fontId="7" fillId="0" borderId="12" xfId="61" applyFont="1" applyBorder="1" applyAlignment="1">
      <alignment horizontal="distributed" vertical="center"/>
      <protection/>
    </xf>
    <xf numFmtId="0" fontId="7" fillId="0" borderId="93" xfId="61" applyFont="1" applyBorder="1" applyAlignment="1">
      <alignment horizontal="distributed" vertical="center"/>
      <protection/>
    </xf>
    <xf numFmtId="0" fontId="7" fillId="0" borderId="14" xfId="61" applyFont="1" applyBorder="1" applyAlignment="1">
      <alignment vertical="center" wrapText="1"/>
      <protection/>
    </xf>
    <xf numFmtId="0" fontId="7" fillId="0" borderId="0" xfId="61" applyFont="1" applyBorder="1" applyAlignment="1">
      <alignment vertical="center" wrapText="1"/>
      <protection/>
    </xf>
    <xf numFmtId="0" fontId="7" fillId="0" borderId="44" xfId="61" applyFont="1" applyBorder="1" applyAlignment="1">
      <alignment vertical="center" wrapText="1"/>
      <protection/>
    </xf>
    <xf numFmtId="0" fontId="6" fillId="0" borderId="13"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15" xfId="61" applyFont="1" applyBorder="1" applyAlignment="1">
      <alignment horizontal="center" vertical="center" wrapText="1"/>
      <protection/>
    </xf>
    <xf numFmtId="0" fontId="10" fillId="0" borderId="14" xfId="61" applyFont="1" applyBorder="1" applyAlignment="1">
      <alignment horizontal="left" vertical="center" wrapText="1"/>
      <protection/>
    </xf>
    <xf numFmtId="0" fontId="10" fillId="0" borderId="15"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10" fillId="0" borderId="39" xfId="61" applyFont="1" applyBorder="1" applyAlignment="1">
      <alignment horizontal="left" vertical="center" wrapText="1"/>
      <protection/>
    </xf>
    <xf numFmtId="0" fontId="10" fillId="0" borderId="44" xfId="61" applyFont="1" applyBorder="1" applyAlignment="1">
      <alignment horizontal="left" vertical="center" wrapText="1"/>
      <protection/>
    </xf>
    <xf numFmtId="0" fontId="10" fillId="0" borderId="90" xfId="61" applyFont="1" applyBorder="1" applyAlignment="1">
      <alignment horizontal="left" vertical="center" wrapText="1"/>
      <protection/>
    </xf>
    <xf numFmtId="0" fontId="5" fillId="0" borderId="14" xfId="61" applyFont="1" applyBorder="1" applyAlignment="1">
      <alignment horizontal="left" vertical="center" wrapText="1" indent="1"/>
      <protection/>
    </xf>
    <xf numFmtId="0" fontId="5" fillId="0" borderId="10" xfId="61" applyFont="1" applyBorder="1" applyAlignment="1">
      <alignment horizontal="left" vertical="center" wrapText="1" indent="1"/>
      <protection/>
    </xf>
    <xf numFmtId="0" fontId="3" fillId="0" borderId="14" xfId="61" applyFont="1" applyBorder="1" applyAlignment="1">
      <alignment horizontal="center" vertical="center" shrinkToFit="1"/>
      <protection/>
    </xf>
    <xf numFmtId="0" fontId="3" fillId="0" borderId="15" xfId="61" applyFont="1" applyBorder="1" applyAlignment="1">
      <alignment horizontal="center" vertical="center" shrinkToFit="1"/>
      <protection/>
    </xf>
    <xf numFmtId="0" fontId="3" fillId="0" borderId="10"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7" fillId="0" borderId="94" xfId="61" applyFont="1" applyBorder="1" applyAlignment="1">
      <alignment horizontal="justify"/>
      <protection/>
    </xf>
    <xf numFmtId="0" fontId="7" fillId="0" borderId="81" xfId="61" applyFont="1" applyBorder="1" applyAlignment="1">
      <alignment horizontal="justify"/>
      <protection/>
    </xf>
    <xf numFmtId="0" fontId="7" fillId="0" borderId="45" xfId="61" applyFont="1" applyBorder="1" applyAlignment="1">
      <alignment horizontal="justify"/>
      <protection/>
    </xf>
    <xf numFmtId="0" fontId="9" fillId="0" borderId="15" xfId="61" applyFont="1" applyBorder="1" applyAlignment="1">
      <alignment horizontal="distributed" vertical="center" wrapText="1"/>
      <protection/>
    </xf>
    <xf numFmtId="0" fontId="9" fillId="0" borderId="39" xfId="61" applyFont="1" applyBorder="1" applyAlignment="1">
      <alignment horizontal="distributed" vertical="center"/>
      <protection/>
    </xf>
    <xf numFmtId="0" fontId="5" fillId="0" borderId="13" xfId="61" applyFont="1" applyBorder="1" applyAlignment="1">
      <alignment horizontal="left" vertical="center" indent="1"/>
      <protection/>
    </xf>
    <xf numFmtId="0" fontId="5" fillId="0" borderId="14" xfId="61" applyFont="1" applyBorder="1" applyAlignment="1">
      <alignment horizontal="left" vertical="center" indent="1"/>
      <protection/>
    </xf>
    <xf numFmtId="0" fontId="5" fillId="0" borderId="16" xfId="61" applyFont="1" applyBorder="1" applyAlignment="1">
      <alignment horizontal="left" vertical="center" indent="1"/>
      <protection/>
    </xf>
    <xf numFmtId="0" fontId="5" fillId="0" borderId="10" xfId="61" applyFont="1" applyBorder="1" applyAlignment="1">
      <alignment horizontal="left" vertical="center" indent="1"/>
      <protection/>
    </xf>
    <xf numFmtId="0" fontId="7" fillId="0" borderId="14" xfId="61" applyFont="1" applyBorder="1" applyAlignment="1">
      <alignment horizontal="center" vertical="center"/>
      <protection/>
    </xf>
    <xf numFmtId="0" fontId="7" fillId="0" borderId="10" xfId="61" applyFont="1" applyBorder="1" applyAlignment="1">
      <alignment horizontal="center" vertical="center"/>
      <protection/>
    </xf>
    <xf numFmtId="0" fontId="5" fillId="0" borderId="14" xfId="61" applyFont="1" applyBorder="1" applyAlignment="1">
      <alignment vertical="center" shrinkToFit="1"/>
      <protection/>
    </xf>
    <xf numFmtId="0" fontId="5" fillId="0" borderId="10" xfId="61" applyFont="1" applyBorder="1" applyAlignment="1">
      <alignment vertical="center" shrinkToFit="1"/>
      <protection/>
    </xf>
    <xf numFmtId="0" fontId="3" fillId="0" borderId="13" xfId="61" applyFont="1" applyBorder="1" applyAlignment="1">
      <alignment horizontal="center" vertical="center" shrinkToFit="1"/>
      <protection/>
    </xf>
    <xf numFmtId="0" fontId="3" fillId="0" borderId="71"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7" fillId="0" borderId="14" xfId="61" applyFont="1" applyBorder="1" applyAlignment="1">
      <alignment horizontal="left" vertical="center"/>
      <protection/>
    </xf>
    <xf numFmtId="0" fontId="7" fillId="0" borderId="0" xfId="61" applyFont="1" applyBorder="1" applyAlignment="1">
      <alignment horizontal="left" vertical="center"/>
      <protection/>
    </xf>
    <xf numFmtId="0" fontId="7" fillId="0" borderId="39" xfId="61" applyFont="1" applyBorder="1" applyAlignment="1">
      <alignment horizontal="distributed" vertical="center" wrapText="1"/>
      <protection/>
    </xf>
    <xf numFmtId="0" fontId="0" fillId="0" borderId="13" xfId="61" applyFont="1" applyBorder="1" applyAlignment="1">
      <alignment horizontal="left" vertical="center" indent="1"/>
      <protection/>
    </xf>
    <xf numFmtId="0" fontId="0" fillId="0" borderId="14" xfId="61" applyFont="1" applyBorder="1" applyAlignment="1">
      <alignment horizontal="left" vertical="center" indent="1"/>
      <protection/>
    </xf>
    <xf numFmtId="0" fontId="0" fillId="0" borderId="71" xfId="61" applyFont="1" applyBorder="1" applyAlignment="1">
      <alignment horizontal="left" vertical="center" indent="1"/>
      <protection/>
    </xf>
    <xf numFmtId="0" fontId="0" fillId="0" borderId="0" xfId="61" applyFont="1" applyBorder="1" applyAlignment="1">
      <alignment horizontal="left" vertical="center" indent="1"/>
      <protection/>
    </xf>
    <xf numFmtId="0" fontId="0" fillId="0" borderId="16" xfId="61" applyFont="1" applyBorder="1" applyAlignment="1">
      <alignment horizontal="left" vertical="center" indent="1"/>
      <protection/>
    </xf>
    <xf numFmtId="0" fontId="0" fillId="0" borderId="10" xfId="61" applyFont="1" applyBorder="1" applyAlignment="1">
      <alignment horizontal="left" vertical="center" indent="1"/>
      <protection/>
    </xf>
    <xf numFmtId="0" fontId="7" fillId="0" borderId="71" xfId="61" applyFont="1" applyBorder="1" applyAlignment="1">
      <alignment vertical="top"/>
      <protection/>
    </xf>
    <xf numFmtId="0" fontId="7" fillId="0" borderId="0" xfId="61" applyFont="1" applyBorder="1" applyAlignment="1">
      <alignment vertical="top"/>
      <protection/>
    </xf>
    <xf numFmtId="0" fontId="7" fillId="0" borderId="16" xfId="61" applyFont="1" applyBorder="1" applyAlignment="1">
      <alignment vertical="top"/>
      <protection/>
    </xf>
    <xf numFmtId="0" fontId="7" fillId="0" borderId="10" xfId="61" applyFont="1" applyBorder="1" applyAlignment="1">
      <alignment vertical="top"/>
      <protection/>
    </xf>
    <xf numFmtId="0" fontId="17" fillId="0" borderId="0" xfId="61" applyFont="1" applyBorder="1" applyAlignment="1">
      <alignment horizontal="right" vertical="center" wrapText="1"/>
      <protection/>
    </xf>
    <xf numFmtId="0" fontId="17" fillId="0" borderId="10" xfId="61" applyFont="1" applyBorder="1" applyAlignment="1">
      <alignment horizontal="right" vertical="center" wrapText="1"/>
      <protection/>
    </xf>
    <xf numFmtId="0" fontId="7" fillId="0" borderId="13" xfId="61" applyFont="1" applyBorder="1" applyAlignment="1">
      <alignment vertical="top"/>
      <protection/>
    </xf>
    <xf numFmtId="0" fontId="7" fillId="0" borderId="14" xfId="61" applyFont="1" applyBorder="1" applyAlignment="1">
      <alignment vertical="top"/>
      <protection/>
    </xf>
    <xf numFmtId="0" fontId="17" fillId="0" borderId="14" xfId="61" applyFont="1" applyBorder="1" applyAlignment="1">
      <alignment horizontal="right" vertical="center" wrapText="1"/>
      <protection/>
    </xf>
    <xf numFmtId="0" fontId="7" fillId="0" borderId="95" xfId="61" applyFont="1" applyBorder="1" applyAlignment="1">
      <alignment horizontal="justify"/>
      <protection/>
    </xf>
    <xf numFmtId="0" fontId="6" fillId="0" borderId="18" xfId="61" applyFont="1" applyBorder="1" applyAlignment="1">
      <alignment horizontal="distributed" vertical="center" wrapText="1"/>
      <protection/>
    </xf>
    <xf numFmtId="0" fontId="6" fillId="0" borderId="11" xfId="61" applyFont="1" applyBorder="1" applyAlignment="1">
      <alignment horizontal="distributed" vertical="center" wrapText="1"/>
      <protection/>
    </xf>
    <xf numFmtId="0" fontId="6" fillId="0" borderId="12" xfId="61" applyFont="1" applyBorder="1" applyAlignment="1">
      <alignment horizontal="distributed" vertical="center" wrapText="1"/>
      <protection/>
    </xf>
    <xf numFmtId="0" fontId="6" fillId="0" borderId="92" xfId="61" applyFont="1" applyBorder="1" applyAlignment="1">
      <alignment horizontal="distributed" vertical="center" wrapText="1"/>
      <protection/>
    </xf>
    <xf numFmtId="0" fontId="6" fillId="0" borderId="46" xfId="61" applyFont="1" applyBorder="1" applyAlignment="1">
      <alignment horizontal="distributed" vertical="center" wrapText="1"/>
      <protection/>
    </xf>
    <xf numFmtId="0" fontId="6" fillId="0" borderId="93" xfId="61" applyFont="1" applyBorder="1" applyAlignment="1">
      <alignment horizontal="distributed" vertical="center" wrapText="1"/>
      <protection/>
    </xf>
    <xf numFmtId="0" fontId="7" fillId="0" borderId="42" xfId="61" applyFont="1" applyBorder="1" applyAlignment="1">
      <alignment horizontal="justify"/>
      <protection/>
    </xf>
    <xf numFmtId="0" fontId="6" fillId="0" borderId="80" xfId="61" applyFont="1" applyBorder="1" applyAlignment="1">
      <alignment vertical="center" textRotation="255"/>
      <protection/>
    </xf>
    <xf numFmtId="0" fontId="6" fillId="0" borderId="39" xfId="61" applyFont="1" applyBorder="1" applyAlignment="1">
      <alignment vertical="center" textRotation="255"/>
      <protection/>
    </xf>
    <xf numFmtId="0" fontId="6" fillId="0" borderId="43" xfId="61" applyFont="1" applyBorder="1" applyAlignment="1">
      <alignment vertical="center" textRotation="255"/>
      <protection/>
    </xf>
    <xf numFmtId="0" fontId="6" fillId="0" borderId="90" xfId="61" applyFont="1" applyBorder="1" applyAlignment="1">
      <alignment vertical="center" textRotation="255"/>
      <protection/>
    </xf>
    <xf numFmtId="0" fontId="6" fillId="37" borderId="13" xfId="61" applyFont="1" applyFill="1" applyBorder="1" applyAlignment="1">
      <alignment horizontal="distributed" vertical="center" wrapText="1"/>
      <protection/>
    </xf>
    <xf numFmtId="0" fontId="6" fillId="37" borderId="14" xfId="61" applyFont="1" applyFill="1" applyBorder="1" applyAlignment="1">
      <alignment horizontal="distributed" vertical="center" wrapText="1"/>
      <protection/>
    </xf>
    <xf numFmtId="0" fontId="6" fillId="37" borderId="71" xfId="61" applyFont="1" applyFill="1" applyBorder="1" applyAlignment="1">
      <alignment horizontal="distributed" vertical="center" wrapText="1"/>
      <protection/>
    </xf>
    <xf numFmtId="0" fontId="6" fillId="37" borderId="0" xfId="61" applyFont="1" applyFill="1" applyBorder="1" applyAlignment="1">
      <alignment horizontal="distributed" vertical="center" wrapText="1"/>
      <protection/>
    </xf>
    <xf numFmtId="0" fontId="6" fillId="37" borderId="16" xfId="61" applyFont="1" applyFill="1" applyBorder="1" applyAlignment="1">
      <alignment horizontal="distributed" vertical="center" wrapText="1"/>
      <protection/>
    </xf>
    <xf numFmtId="0" fontId="6" fillId="37" borderId="10" xfId="61" applyFont="1" applyFill="1" applyBorder="1" applyAlignment="1">
      <alignment horizontal="distributed" vertical="center" wrapText="1"/>
      <protection/>
    </xf>
    <xf numFmtId="0" fontId="5" fillId="0" borderId="14" xfId="61" applyFont="1" applyBorder="1" applyAlignment="1">
      <alignment vertical="center"/>
      <protection/>
    </xf>
    <xf numFmtId="0" fontId="5" fillId="0" borderId="0" xfId="61" applyFont="1" applyBorder="1" applyAlignment="1">
      <alignment vertical="center"/>
      <protection/>
    </xf>
    <xf numFmtId="0" fontId="5" fillId="0" borderId="44" xfId="61" applyFont="1" applyBorder="1" applyAlignment="1">
      <alignment vertical="center"/>
      <protection/>
    </xf>
    <xf numFmtId="0" fontId="17" fillId="0" borderId="44" xfId="61" applyFont="1" applyBorder="1" applyAlignment="1">
      <alignment horizontal="right" vertical="center" wrapText="1"/>
      <protection/>
    </xf>
    <xf numFmtId="0" fontId="7" fillId="0" borderId="12" xfId="61" applyFont="1" applyBorder="1" applyAlignment="1">
      <alignment horizontal="justify" wrapText="1"/>
      <protection/>
    </xf>
    <xf numFmtId="0" fontId="7" fillId="0" borderId="15" xfId="61" applyFont="1" applyBorder="1" applyAlignment="1">
      <alignment horizontal="justify" wrapText="1"/>
      <protection/>
    </xf>
    <xf numFmtId="0" fontId="7" fillId="0" borderId="16" xfId="61" applyFont="1" applyBorder="1" applyAlignment="1">
      <alignment horizontal="right" vertical="center"/>
      <protection/>
    </xf>
    <xf numFmtId="0" fontId="3" fillId="0" borderId="13" xfId="61" applyFont="1" applyBorder="1" applyAlignment="1">
      <alignment horizontal="left" vertical="center" indent="1"/>
      <protection/>
    </xf>
    <xf numFmtId="0" fontId="3" fillId="0" borderId="14" xfId="61" applyFont="1" applyBorder="1" applyAlignment="1">
      <alignment horizontal="left" vertical="center" indent="1"/>
      <protection/>
    </xf>
    <xf numFmtId="0" fontId="6" fillId="0" borderId="80" xfId="61" applyFont="1" applyBorder="1" applyAlignment="1">
      <alignment horizontal="justify" vertical="top"/>
      <protection/>
    </xf>
    <xf numFmtId="0" fontId="6" fillId="37" borderId="96" xfId="61" applyFont="1" applyFill="1" applyBorder="1" applyAlignment="1">
      <alignment horizontal="distributed" vertical="center" wrapText="1"/>
      <protection/>
    </xf>
    <xf numFmtId="0" fontId="6" fillId="37" borderId="97" xfId="61" applyFont="1" applyFill="1" applyBorder="1" applyAlignment="1">
      <alignment horizontal="distributed" vertical="center" wrapText="1"/>
      <protection/>
    </xf>
    <xf numFmtId="0" fontId="6" fillId="37" borderId="98" xfId="61" applyFont="1" applyFill="1" applyBorder="1" applyAlignment="1">
      <alignment horizontal="distributed" vertical="center" wrapText="1"/>
      <protection/>
    </xf>
    <xf numFmtId="0" fontId="6" fillId="37" borderId="18" xfId="61" applyFont="1" applyFill="1" applyBorder="1" applyAlignment="1">
      <alignment horizontal="distributed" vertical="center" wrapText="1"/>
      <protection/>
    </xf>
    <xf numFmtId="0" fontId="6" fillId="37" borderId="11" xfId="61" applyFont="1" applyFill="1" applyBorder="1" applyAlignment="1">
      <alignment horizontal="distributed" vertical="center" wrapText="1"/>
      <protection/>
    </xf>
    <xf numFmtId="0" fontId="6" fillId="37" borderId="12" xfId="61" applyFont="1" applyFill="1" applyBorder="1" applyAlignment="1">
      <alignment horizontal="distributed" vertical="center" wrapText="1"/>
      <protection/>
    </xf>
    <xf numFmtId="0" fontId="5" fillId="0" borderId="82" xfId="61" applyFont="1" applyBorder="1" applyAlignment="1">
      <alignment vertical="center"/>
      <protection/>
    </xf>
    <xf numFmtId="0" fontId="5" fillId="0" borderId="40" xfId="61" applyFont="1" applyBorder="1" applyAlignment="1">
      <alignment vertical="center"/>
      <protection/>
    </xf>
    <xf numFmtId="0" fontId="5" fillId="0" borderId="49" xfId="61" applyFont="1" applyBorder="1" applyAlignment="1">
      <alignment vertical="center"/>
      <protection/>
    </xf>
    <xf numFmtId="0" fontId="5" fillId="0" borderId="75" xfId="61" applyFont="1" applyBorder="1" applyAlignment="1">
      <alignment vertical="center"/>
      <protection/>
    </xf>
    <xf numFmtId="0" fontId="5" fillId="0" borderId="51" xfId="61" applyFont="1" applyBorder="1" applyAlignment="1">
      <alignment vertical="center"/>
      <protection/>
    </xf>
    <xf numFmtId="0" fontId="17" fillId="0" borderId="40" xfId="61" applyFont="1" applyBorder="1" applyAlignment="1">
      <alignment horizontal="right" vertical="center"/>
      <protection/>
    </xf>
    <xf numFmtId="0" fontId="17" fillId="0" borderId="0" xfId="61" applyFont="1" applyBorder="1" applyAlignment="1">
      <alignment horizontal="right" vertical="center"/>
      <protection/>
    </xf>
    <xf numFmtId="0" fontId="17" fillId="0" borderId="10" xfId="61" applyFont="1" applyBorder="1" applyAlignment="1">
      <alignment horizontal="right" vertical="center"/>
      <protection/>
    </xf>
    <xf numFmtId="0" fontId="0" fillId="0" borderId="13" xfId="61" applyFont="1" applyBorder="1" applyAlignment="1">
      <alignment horizontal="left" vertical="center" wrapText="1" indent="1"/>
      <protection/>
    </xf>
    <xf numFmtId="0" fontId="0" fillId="0" borderId="71" xfId="61" applyFont="1" applyBorder="1" applyAlignment="1">
      <alignment horizontal="left" vertical="center" wrapText="1" indent="1"/>
      <protection/>
    </xf>
    <xf numFmtId="0" fontId="7" fillId="0" borderId="0" xfId="61" applyFont="1" applyBorder="1" applyAlignment="1">
      <alignment horizontal="distributed" vertical="center" wrapText="1"/>
      <protection/>
    </xf>
    <xf numFmtId="0" fontId="7" fillId="0" borderId="44" xfId="61" applyFont="1" applyBorder="1" applyAlignment="1">
      <alignment horizontal="distributed" vertical="center" wrapText="1"/>
      <protection/>
    </xf>
    <xf numFmtId="0" fontId="7" fillId="0" borderId="90" xfId="61" applyFont="1" applyBorder="1" applyAlignment="1">
      <alignment horizontal="distributed" vertical="center" wrapText="1"/>
      <protection/>
    </xf>
    <xf numFmtId="0" fontId="5" fillId="0" borderId="13" xfId="61" applyFont="1" applyBorder="1" applyAlignment="1">
      <alignment vertical="center"/>
      <protection/>
    </xf>
    <xf numFmtId="0" fontId="5" fillId="0" borderId="99" xfId="61" applyFont="1" applyFill="1" applyBorder="1" applyAlignment="1">
      <alignment vertical="center"/>
      <protection/>
    </xf>
    <xf numFmtId="0" fontId="5" fillId="0" borderId="51" xfId="61" applyFont="1" applyFill="1" applyBorder="1" applyAlignment="1">
      <alignment vertical="center"/>
      <protection/>
    </xf>
    <xf numFmtId="0" fontId="5" fillId="0" borderId="100" xfId="61" applyFont="1" applyFill="1" applyBorder="1" applyAlignment="1">
      <alignment vertical="center"/>
      <protection/>
    </xf>
    <xf numFmtId="0" fontId="5" fillId="0" borderId="101" xfId="61" applyFont="1" applyFill="1" applyBorder="1" applyAlignment="1">
      <alignment vertical="center"/>
      <protection/>
    </xf>
    <xf numFmtId="0" fontId="77" fillId="0" borderId="102" xfId="61" applyFont="1" applyFill="1" applyBorder="1" applyAlignment="1">
      <alignment horizontal="left" vertical="center"/>
      <protection/>
    </xf>
    <xf numFmtId="0" fontId="77" fillId="0" borderId="103" xfId="61" applyFont="1" applyFill="1" applyBorder="1" applyAlignment="1">
      <alignment horizontal="left" vertical="center"/>
      <protection/>
    </xf>
    <xf numFmtId="0" fontId="79" fillId="0" borderId="104" xfId="61" applyFont="1" applyFill="1" applyBorder="1" applyAlignment="1">
      <alignment horizontal="center" vertical="center"/>
      <protection/>
    </xf>
    <xf numFmtId="0" fontId="79" fillId="0" borderId="105" xfId="61" applyFont="1" applyFill="1" applyBorder="1" applyAlignment="1">
      <alignment horizontal="center" vertical="center"/>
      <protection/>
    </xf>
    <xf numFmtId="0" fontId="79" fillId="0" borderId="106" xfId="61" applyFont="1" applyFill="1" applyBorder="1" applyAlignment="1">
      <alignment horizontal="center" vertical="center"/>
      <protection/>
    </xf>
    <xf numFmtId="0" fontId="79" fillId="0" borderId="107" xfId="61" applyFont="1" applyFill="1" applyBorder="1" applyAlignment="1">
      <alignment horizontal="center" vertical="center"/>
      <protection/>
    </xf>
    <xf numFmtId="0" fontId="77" fillId="0" borderId="0" xfId="61" applyFont="1" applyFill="1" applyBorder="1" applyAlignment="1">
      <alignment horizontal="center" vertical="center"/>
      <protection/>
    </xf>
    <xf numFmtId="0" fontId="77" fillId="0" borderId="108" xfId="61" applyFont="1" applyFill="1" applyBorder="1" applyAlignment="1">
      <alignment horizontal="center" vertical="center"/>
      <protection/>
    </xf>
    <xf numFmtId="0" fontId="5" fillId="0" borderId="104" xfId="61" applyFont="1" applyFill="1" applyBorder="1" applyAlignment="1">
      <alignment vertical="center"/>
      <protection/>
    </xf>
    <xf numFmtId="0" fontId="5" fillId="0" borderId="0" xfId="61" applyFont="1" applyFill="1" applyBorder="1" applyAlignment="1">
      <alignment vertical="center"/>
      <protection/>
    </xf>
    <xf numFmtId="0" fontId="5" fillId="0" borderId="106" xfId="61" applyFont="1" applyFill="1" applyBorder="1" applyAlignment="1">
      <alignment vertical="center"/>
      <protection/>
    </xf>
    <xf numFmtId="0" fontId="5" fillId="0" borderId="108" xfId="61" applyFont="1" applyFill="1" applyBorder="1" applyAlignment="1">
      <alignment vertical="center"/>
      <protection/>
    </xf>
    <xf numFmtId="0" fontId="77" fillId="0" borderId="105" xfId="61" applyFont="1" applyFill="1" applyBorder="1" applyAlignment="1">
      <alignment horizontal="left" vertical="center"/>
      <protection/>
    </xf>
    <xf numFmtId="0" fontId="77" fillId="0" borderId="107" xfId="61" applyFont="1" applyFill="1" applyBorder="1" applyAlignment="1">
      <alignment horizontal="left" vertical="center"/>
      <protection/>
    </xf>
    <xf numFmtId="0" fontId="79" fillId="0" borderId="109" xfId="61" applyFont="1" applyFill="1" applyBorder="1" applyAlignment="1">
      <alignment horizontal="center" vertical="center"/>
      <protection/>
    </xf>
    <xf numFmtId="0" fontId="79" fillId="0" borderId="102" xfId="61" applyFont="1" applyFill="1" applyBorder="1" applyAlignment="1">
      <alignment horizontal="center" vertical="center"/>
      <protection/>
    </xf>
    <xf numFmtId="0" fontId="79" fillId="0" borderId="100" xfId="61" applyFont="1" applyFill="1" applyBorder="1" applyAlignment="1">
      <alignment horizontal="center" vertical="center"/>
      <protection/>
    </xf>
    <xf numFmtId="0" fontId="79" fillId="0" borderId="103" xfId="61" applyFont="1" applyFill="1" applyBorder="1" applyAlignment="1">
      <alignment horizontal="center" vertical="center"/>
      <protection/>
    </xf>
    <xf numFmtId="0" fontId="77" fillId="0" borderId="110" xfId="61" applyFont="1" applyFill="1" applyBorder="1" applyAlignment="1">
      <alignment vertical="center"/>
      <protection/>
    </xf>
    <xf numFmtId="0" fontId="77" fillId="0" borderId="101" xfId="61" applyFont="1" applyFill="1" applyBorder="1" applyAlignment="1">
      <alignment vertical="center"/>
      <protection/>
    </xf>
    <xf numFmtId="0" fontId="5" fillId="0" borderId="109" xfId="61" applyFont="1" applyFill="1" applyBorder="1" applyAlignment="1">
      <alignment vertical="center"/>
      <protection/>
    </xf>
    <xf numFmtId="0" fontId="5" fillId="0" borderId="110" xfId="61" applyFont="1" applyFill="1" applyBorder="1" applyAlignment="1">
      <alignment vertical="center"/>
      <protection/>
    </xf>
    <xf numFmtId="0" fontId="5" fillId="0" borderId="111" xfId="61" applyFont="1" applyFill="1" applyBorder="1" applyAlignment="1">
      <alignment vertical="center"/>
      <protection/>
    </xf>
    <xf numFmtId="0" fontId="5" fillId="0" borderId="76" xfId="61" applyFont="1" applyFill="1" applyBorder="1" applyAlignment="1">
      <alignment vertical="center"/>
      <protection/>
    </xf>
    <xf numFmtId="0" fontId="79" fillId="0" borderId="84" xfId="61" applyFont="1" applyFill="1" applyBorder="1" applyAlignment="1">
      <alignment horizontal="center" vertical="center"/>
      <protection/>
    </xf>
    <xf numFmtId="0" fontId="79" fillId="0" borderId="86" xfId="61" applyFont="1" applyFill="1" applyBorder="1" applyAlignment="1">
      <alignment horizontal="center" vertical="center"/>
      <protection/>
    </xf>
    <xf numFmtId="0" fontId="77" fillId="0" borderId="0" xfId="61" applyFont="1" applyFill="1" applyBorder="1" applyAlignment="1">
      <alignment vertical="center"/>
      <protection/>
    </xf>
    <xf numFmtId="0" fontId="5" fillId="0" borderId="84" xfId="61" applyFont="1" applyFill="1" applyBorder="1" applyAlignment="1">
      <alignment vertical="center"/>
      <protection/>
    </xf>
    <xf numFmtId="0" fontId="5" fillId="0" borderId="85" xfId="61" applyFont="1" applyFill="1" applyBorder="1" applyAlignment="1">
      <alignment vertical="center"/>
      <protection/>
    </xf>
    <xf numFmtId="0" fontId="77" fillId="0" borderId="86" xfId="61" applyFont="1" applyFill="1" applyBorder="1" applyAlignment="1">
      <alignment horizontal="left" vertical="center"/>
      <protection/>
    </xf>
    <xf numFmtId="0" fontId="78" fillId="0" borderId="0" xfId="61" applyFont="1" applyFill="1" applyBorder="1" applyAlignment="1">
      <alignment vertical="center"/>
      <protection/>
    </xf>
    <xf numFmtId="0" fontId="9" fillId="0" borderId="13" xfId="61" applyFont="1" applyBorder="1" applyAlignment="1">
      <alignment vertical="top"/>
      <protection/>
    </xf>
    <xf numFmtId="0" fontId="9" fillId="0" borderId="14" xfId="61" applyFont="1" applyBorder="1" applyAlignment="1">
      <alignment vertical="top"/>
      <protection/>
    </xf>
    <xf numFmtId="0" fontId="9" fillId="0" borderId="87" xfId="61" applyFont="1" applyBorder="1" applyAlignment="1">
      <alignment vertical="top"/>
      <protection/>
    </xf>
    <xf numFmtId="0" fontId="9" fillId="0" borderId="88" xfId="61" applyFont="1" applyBorder="1" applyAlignment="1">
      <alignment vertical="top"/>
      <protection/>
    </xf>
    <xf numFmtId="0" fontId="9" fillId="0" borderId="71" xfId="61" applyFont="1" applyBorder="1" applyAlignment="1">
      <alignment vertical="top"/>
      <protection/>
    </xf>
    <xf numFmtId="0" fontId="9" fillId="0" borderId="0" xfId="61" applyFont="1" applyBorder="1" applyAlignment="1">
      <alignment vertical="top"/>
      <protection/>
    </xf>
    <xf numFmtId="0" fontId="9" fillId="0" borderId="16" xfId="61" applyFont="1" applyBorder="1" applyAlignment="1">
      <alignment vertical="top"/>
      <protection/>
    </xf>
    <xf numFmtId="0" fontId="9" fillId="0" borderId="10" xfId="61" applyFont="1" applyBorder="1" applyAlignment="1">
      <alignment vertical="top"/>
      <protection/>
    </xf>
    <xf numFmtId="0" fontId="30" fillId="0" borderId="0" xfId="61" applyFont="1" applyBorder="1" applyAlignment="1">
      <alignment vertical="center" wrapText="1"/>
      <protection/>
    </xf>
    <xf numFmtId="0" fontId="30" fillId="0" borderId="39" xfId="61" applyFont="1" applyBorder="1" applyAlignment="1">
      <alignment vertical="center" wrapText="1"/>
      <protection/>
    </xf>
    <xf numFmtId="0" fontId="30" fillId="0" borderId="10" xfId="61" applyFont="1" applyBorder="1" applyAlignment="1">
      <alignment vertical="center" wrapText="1"/>
      <protection/>
    </xf>
    <xf numFmtId="0" fontId="30" fillId="0" borderId="17" xfId="61" applyFont="1" applyBorder="1" applyAlignment="1">
      <alignment vertical="center" wrapText="1"/>
      <protection/>
    </xf>
    <xf numFmtId="0" fontId="80" fillId="0" borderId="0" xfId="61" applyFont="1" applyFill="1" applyAlignment="1">
      <alignment horizontal="center" vertical="center"/>
      <protection/>
    </xf>
    <xf numFmtId="0" fontId="79" fillId="0" borderId="112" xfId="61" applyFont="1" applyFill="1" applyBorder="1" applyAlignment="1">
      <alignment horizontal="center" vertical="center"/>
      <protection/>
    </xf>
    <xf numFmtId="0" fontId="79" fillId="0" borderId="113" xfId="61" applyFont="1" applyFill="1" applyBorder="1" applyAlignment="1">
      <alignment horizontal="center" vertical="center"/>
      <protection/>
    </xf>
    <xf numFmtId="0" fontId="79" fillId="0" borderId="114" xfId="61" applyFont="1" applyFill="1" applyBorder="1" applyAlignment="1">
      <alignment horizontal="center" vertical="center"/>
      <protection/>
    </xf>
    <xf numFmtId="0" fontId="7" fillId="0" borderId="0" xfId="61" applyFont="1" applyBorder="1" applyAlignment="1">
      <alignment horizontal="center" vertical="center"/>
      <protection/>
    </xf>
    <xf numFmtId="0" fontId="7" fillId="0" borderId="115" xfId="61" applyFont="1" applyBorder="1" applyAlignment="1">
      <alignment horizontal="center" vertical="center"/>
      <protection/>
    </xf>
    <xf numFmtId="0" fontId="7" fillId="0" borderId="39" xfId="61" applyFont="1" applyBorder="1" applyAlignment="1">
      <alignment horizontal="center" vertical="center"/>
      <protection/>
    </xf>
    <xf numFmtId="0" fontId="7" fillId="0" borderId="1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8"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117" xfId="61" applyFont="1" applyBorder="1" applyAlignment="1">
      <alignment horizontal="center" vertical="center" wrapText="1"/>
      <protection/>
    </xf>
    <xf numFmtId="0" fontId="7" fillId="0" borderId="118" xfId="61" applyFont="1" applyBorder="1" applyAlignment="1">
      <alignment horizontal="center" vertical="center" wrapText="1"/>
      <protection/>
    </xf>
    <xf numFmtId="0" fontId="7" fillId="0" borderId="119" xfId="61" applyFont="1" applyBorder="1" applyAlignment="1">
      <alignment horizontal="center" vertical="center" wrapText="1"/>
      <protection/>
    </xf>
    <xf numFmtId="0" fontId="7" fillId="0" borderId="11" xfId="61" applyFont="1" applyBorder="1" applyAlignment="1">
      <alignment horizontal="justify" vertical="top"/>
      <protection/>
    </xf>
    <xf numFmtId="0" fontId="9" fillId="0" borderId="14" xfId="61" applyFont="1" applyBorder="1" applyAlignment="1">
      <alignment horizontal="distributed" vertical="center"/>
      <protection/>
    </xf>
    <xf numFmtId="0" fontId="9" fillId="0" borderId="15" xfId="61" applyFont="1" applyBorder="1" applyAlignment="1">
      <alignment horizontal="distributed" vertical="center"/>
      <protection/>
    </xf>
    <xf numFmtId="0" fontId="9" fillId="0" borderId="10" xfId="61" applyFont="1" applyBorder="1" applyAlignment="1">
      <alignment horizontal="distributed" vertical="center"/>
      <protection/>
    </xf>
    <xf numFmtId="0" fontId="9" fillId="0" borderId="17" xfId="61" applyFont="1" applyBorder="1" applyAlignment="1">
      <alignment horizontal="distributed" vertical="center"/>
      <protection/>
    </xf>
    <xf numFmtId="0" fontId="10" fillId="0" borderId="0" xfId="61" applyFont="1" applyBorder="1" applyAlignment="1">
      <alignment horizontal="right" vertical="center" textRotation="255"/>
      <protection/>
    </xf>
    <xf numFmtId="0" fontId="10" fillId="0" borderId="39" xfId="61" applyFont="1" applyBorder="1" applyAlignment="1">
      <alignment horizontal="right" vertical="center" textRotation="255"/>
      <protection/>
    </xf>
    <xf numFmtId="0" fontId="11" fillId="0" borderId="0" xfId="61" applyFont="1" applyBorder="1" applyAlignment="1">
      <alignment horizontal="distributed" vertical="center" wrapText="1"/>
      <protection/>
    </xf>
    <xf numFmtId="0" fontId="11" fillId="0" borderId="39" xfId="61" applyFont="1" applyBorder="1" applyAlignment="1">
      <alignment horizontal="distributed" vertical="center"/>
      <protection/>
    </xf>
    <xf numFmtId="0" fontId="11" fillId="0" borderId="0" xfId="61" applyFont="1" applyBorder="1" applyAlignment="1">
      <alignment horizontal="distributed" vertical="center"/>
      <protection/>
    </xf>
    <xf numFmtId="0" fontId="7" fillId="0" borderId="120" xfId="61" applyFont="1" applyBorder="1" applyAlignment="1">
      <alignment horizontal="justify" vertical="top"/>
      <protection/>
    </xf>
    <xf numFmtId="0" fontId="7" fillId="0" borderId="121" xfId="61" applyFont="1" applyBorder="1" applyAlignment="1">
      <alignment horizontal="justify" vertical="top"/>
      <protection/>
    </xf>
    <xf numFmtId="0" fontId="7" fillId="0" borderId="122" xfId="61" applyFont="1" applyBorder="1" applyAlignment="1">
      <alignment horizontal="justify" vertical="top"/>
      <protection/>
    </xf>
    <xf numFmtId="0" fontId="9" fillId="0" borderId="50" xfId="61" applyFont="1" applyBorder="1" applyAlignment="1">
      <alignment horizontal="left" vertical="center" wrapText="1"/>
      <protection/>
    </xf>
    <xf numFmtId="0" fontId="9" fillId="0" borderId="123" xfId="61" applyFont="1" applyBorder="1" applyAlignment="1">
      <alignment horizontal="left" vertical="center" wrapText="1"/>
      <protection/>
    </xf>
    <xf numFmtId="0" fontId="9" fillId="0" borderId="0" xfId="61" applyFont="1" applyBorder="1" applyAlignment="1">
      <alignment horizontal="left" vertical="center" wrapText="1"/>
      <protection/>
    </xf>
    <xf numFmtId="0" fontId="9" fillId="0" borderId="124" xfId="61" applyFont="1" applyBorder="1" applyAlignment="1">
      <alignment horizontal="left" vertical="center" wrapText="1"/>
      <protection/>
    </xf>
    <xf numFmtId="0" fontId="9" fillId="0" borderId="125" xfId="61" applyFont="1" applyBorder="1" applyAlignment="1">
      <alignment horizontal="left" vertical="center" wrapText="1"/>
      <protection/>
    </xf>
    <xf numFmtId="0" fontId="9" fillId="0" borderId="126" xfId="61" applyFont="1" applyBorder="1" applyAlignment="1">
      <alignment horizontal="left" vertical="center" wrapText="1"/>
      <protection/>
    </xf>
    <xf numFmtId="0" fontId="9" fillId="0" borderId="0" xfId="61" applyFont="1" applyBorder="1" applyAlignment="1">
      <alignment horizontal="distributed" vertical="center" wrapText="1"/>
      <protection/>
    </xf>
    <xf numFmtId="0" fontId="9" fillId="0" borderId="39" xfId="61" applyFont="1" applyBorder="1" applyAlignment="1">
      <alignment horizontal="distributed" vertical="center" wrapText="1"/>
      <protection/>
    </xf>
    <xf numFmtId="0" fontId="9" fillId="0" borderId="10" xfId="61" applyFont="1" applyBorder="1" applyAlignment="1">
      <alignment horizontal="distributed" vertical="center" wrapText="1"/>
      <protection/>
    </xf>
    <xf numFmtId="0" fontId="9" fillId="0" borderId="17" xfId="61" applyFont="1" applyBorder="1" applyAlignment="1">
      <alignment horizontal="distributed" vertical="center" wrapText="1"/>
      <protection/>
    </xf>
    <xf numFmtId="0" fontId="32" fillId="37" borderId="71" xfId="61" applyFont="1" applyFill="1" applyBorder="1" applyAlignment="1">
      <alignment vertical="center" wrapText="1" shrinkToFit="1"/>
      <protection/>
    </xf>
    <xf numFmtId="0" fontId="32" fillId="37" borderId="0" xfId="61" applyFont="1" applyFill="1" applyBorder="1" applyAlignment="1">
      <alignment vertical="center" wrapText="1" shrinkToFit="1"/>
      <protection/>
    </xf>
    <xf numFmtId="0" fontId="32" fillId="37" borderId="39" xfId="61" applyFont="1" applyFill="1" applyBorder="1" applyAlignment="1">
      <alignment vertical="center" wrapText="1" shrinkToFit="1"/>
      <protection/>
    </xf>
    <xf numFmtId="0" fontId="32" fillId="37" borderId="16" xfId="61" applyFont="1" applyFill="1" applyBorder="1" applyAlignment="1">
      <alignment vertical="center" wrapText="1" shrinkToFit="1"/>
      <protection/>
    </xf>
    <xf numFmtId="0" fontId="32" fillId="37" borderId="10" xfId="61" applyFont="1" applyFill="1" applyBorder="1" applyAlignment="1">
      <alignment vertical="center" wrapText="1" shrinkToFit="1"/>
      <protection/>
    </xf>
    <xf numFmtId="0" fontId="32" fillId="37" borderId="17" xfId="61" applyFont="1" applyFill="1" applyBorder="1" applyAlignment="1">
      <alignment vertical="center" wrapText="1" shrinkToFit="1"/>
      <protection/>
    </xf>
    <xf numFmtId="0" fontId="9" fillId="0" borderId="14" xfId="61" applyFont="1" applyBorder="1" applyAlignment="1">
      <alignment horizontal="distributed" vertical="center" wrapText="1"/>
      <protection/>
    </xf>
    <xf numFmtId="0" fontId="7" fillId="0" borderId="127" xfId="61" applyFont="1" applyBorder="1" applyAlignment="1">
      <alignment horizontal="center" vertical="center" wrapText="1"/>
      <protection/>
    </xf>
    <xf numFmtId="0" fontId="7" fillId="0" borderId="128" xfId="61" applyFont="1" applyBorder="1" applyAlignment="1">
      <alignment horizontal="center" vertical="center" wrapText="1"/>
      <protection/>
    </xf>
    <xf numFmtId="0" fontId="7" fillId="0" borderId="129" xfId="61" applyFont="1" applyBorder="1" applyAlignment="1">
      <alignment horizontal="center" vertical="center" wrapText="1"/>
      <protection/>
    </xf>
    <xf numFmtId="0" fontId="10" fillId="0" borderId="18" xfId="61" applyFont="1" applyBorder="1" applyAlignment="1">
      <alignment horizontal="distributed" vertical="center" wrapText="1"/>
      <protection/>
    </xf>
    <xf numFmtId="0" fontId="10" fillId="0" borderId="11" xfId="61" applyFont="1" applyBorder="1" applyAlignment="1">
      <alignment horizontal="distributed" vertical="center" wrapText="1"/>
      <protection/>
    </xf>
    <xf numFmtId="0" fontId="10" fillId="0" borderId="12" xfId="61" applyFont="1" applyBorder="1" applyAlignment="1">
      <alignment horizontal="distributed" vertical="center" wrapText="1"/>
      <protection/>
    </xf>
    <xf numFmtId="0" fontId="10" fillId="0" borderId="117" xfId="61" applyFont="1" applyBorder="1" applyAlignment="1">
      <alignment horizontal="distributed" vertical="center" wrapText="1"/>
      <protection/>
    </xf>
    <xf numFmtId="0" fontId="10" fillId="0" borderId="118" xfId="61" applyFont="1" applyBorder="1" applyAlignment="1">
      <alignment horizontal="distributed" vertical="center" wrapText="1"/>
      <protection/>
    </xf>
    <xf numFmtId="0" fontId="10" fillId="0" borderId="119" xfId="61" applyFont="1" applyBorder="1" applyAlignment="1">
      <alignment horizontal="distributed" vertical="center" wrapText="1"/>
      <protection/>
    </xf>
    <xf numFmtId="0" fontId="5" fillId="0" borderId="125" xfId="61" applyFont="1" applyBorder="1" applyAlignment="1">
      <alignment vertical="center"/>
      <protection/>
    </xf>
    <xf numFmtId="0" fontId="3" fillId="0" borderId="52" xfId="61" applyFont="1" applyBorder="1" applyAlignment="1">
      <alignment horizontal="center" vertical="center" shrinkToFit="1"/>
      <protection/>
    </xf>
    <xf numFmtId="0" fontId="3" fillId="0" borderId="125" xfId="61" applyFont="1" applyBorder="1" applyAlignment="1">
      <alignment horizontal="center" vertical="center" shrinkToFit="1"/>
      <protection/>
    </xf>
    <xf numFmtId="0" fontId="3" fillId="0" borderId="126" xfId="61" applyFont="1" applyBorder="1" applyAlignment="1">
      <alignment horizontal="center" vertical="center" shrinkToFit="1"/>
      <protection/>
    </xf>
    <xf numFmtId="0" fontId="5" fillId="0" borderId="13" xfId="61" applyFont="1" applyBorder="1" applyAlignment="1">
      <alignment horizontal="left" vertical="center" indent="1" shrinkToFit="1"/>
      <protection/>
    </xf>
    <xf numFmtId="0" fontId="5" fillId="0" borderId="14" xfId="61" applyFont="1" applyBorder="1" applyAlignment="1">
      <alignment horizontal="left" vertical="center" indent="1" shrinkToFit="1"/>
      <protection/>
    </xf>
    <xf numFmtId="0" fontId="5" fillId="0" borderId="130" xfId="61" applyFont="1" applyBorder="1" applyAlignment="1">
      <alignment horizontal="left" vertical="center" indent="1" shrinkToFit="1"/>
      <protection/>
    </xf>
    <xf numFmtId="0" fontId="5" fillId="0" borderId="125" xfId="61" applyFont="1" applyBorder="1" applyAlignment="1">
      <alignment horizontal="left" vertical="center" indent="1" shrinkToFit="1"/>
      <protection/>
    </xf>
    <xf numFmtId="0" fontId="7" fillId="0" borderId="124" xfId="61" applyFont="1" applyBorder="1" applyAlignment="1">
      <alignment horizontal="justify"/>
      <protection/>
    </xf>
    <xf numFmtId="0" fontId="7" fillId="0" borderId="131" xfId="61" applyFont="1" applyBorder="1" applyAlignment="1">
      <alignment horizontal="justify"/>
      <protection/>
    </xf>
    <xf numFmtId="0" fontId="11" fillId="0" borderId="76" xfId="61" applyFont="1" applyBorder="1" applyAlignment="1">
      <alignment horizontal="distributed" vertical="center" wrapText="1"/>
      <protection/>
    </xf>
    <xf numFmtId="0" fontId="11" fillId="0" borderId="77" xfId="61" applyFont="1" applyBorder="1" applyAlignment="1">
      <alignment horizontal="distributed" vertical="center" wrapText="1"/>
      <protection/>
    </xf>
    <xf numFmtId="0" fontId="11" fillId="0" borderId="78" xfId="61" applyFont="1" applyBorder="1" applyAlignment="1">
      <alignment horizontal="distributed" vertical="center" wrapText="1"/>
      <protection/>
    </xf>
    <xf numFmtId="0" fontId="11" fillId="0" borderId="51" xfId="61" applyFont="1" applyBorder="1" applyAlignment="1">
      <alignment horizontal="distributed" vertical="center" wrapText="1"/>
      <protection/>
    </xf>
    <xf numFmtId="0" fontId="11" fillId="0" borderId="79" xfId="61" applyFont="1" applyBorder="1" applyAlignment="1">
      <alignment horizontal="distributed" vertical="center" wrapText="1"/>
      <protection/>
    </xf>
    <xf numFmtId="0" fontId="5" fillId="0" borderId="132" xfId="61" applyFont="1" applyBorder="1" applyAlignment="1">
      <alignment vertical="center"/>
      <protection/>
    </xf>
    <xf numFmtId="0" fontId="5" fillId="0" borderId="50" xfId="61" applyFont="1" applyBorder="1" applyAlignment="1">
      <alignment vertical="center"/>
      <protection/>
    </xf>
    <xf numFmtId="0" fontId="17" fillId="0" borderId="50" xfId="61" applyFont="1" applyBorder="1" applyAlignment="1">
      <alignment horizontal="right" vertical="center"/>
      <protection/>
    </xf>
    <xf numFmtId="0" fontId="7" fillId="0" borderId="123" xfId="61" applyFont="1" applyBorder="1" applyAlignment="1">
      <alignment horizontal="justify"/>
      <protection/>
    </xf>
    <xf numFmtId="0" fontId="7" fillId="0" borderId="121" xfId="61" applyFont="1" applyBorder="1" applyAlignment="1">
      <alignment vertical="center" textRotation="255"/>
      <protection/>
    </xf>
    <xf numFmtId="0" fontId="7" fillId="0" borderId="39" xfId="61" applyFont="1" applyBorder="1" applyAlignment="1">
      <alignment vertical="center" textRotation="255"/>
      <protection/>
    </xf>
    <xf numFmtId="0" fontId="7" fillId="0" borderId="122" xfId="61" applyFont="1" applyBorder="1" applyAlignment="1">
      <alignment vertical="center" textRotation="255"/>
      <protection/>
    </xf>
    <xf numFmtId="0" fontId="7" fillId="0" borderId="133" xfId="61" applyFont="1" applyBorder="1" applyAlignment="1">
      <alignment vertical="center" textRotation="255"/>
      <protection/>
    </xf>
    <xf numFmtId="0" fontId="7" fillId="0" borderId="52" xfId="61" applyFont="1" applyBorder="1" applyAlignment="1">
      <alignment horizontal="justify"/>
      <protection/>
    </xf>
    <xf numFmtId="0" fontId="10" fillId="37" borderId="13" xfId="61" applyFont="1" applyFill="1" applyBorder="1" applyAlignment="1">
      <alignment horizontal="distributed" vertical="center" wrapText="1"/>
      <protection/>
    </xf>
    <xf numFmtId="0" fontId="10" fillId="37" borderId="14" xfId="61" applyFont="1" applyFill="1" applyBorder="1" applyAlignment="1">
      <alignment horizontal="distributed" vertical="center" wrapText="1"/>
      <protection/>
    </xf>
    <xf numFmtId="0" fontId="10" fillId="37" borderId="71" xfId="61" applyFont="1" applyFill="1" applyBorder="1" applyAlignment="1">
      <alignment horizontal="distributed" vertical="center" wrapText="1"/>
      <protection/>
    </xf>
    <xf numFmtId="0" fontId="10" fillId="37" borderId="0" xfId="61" applyFont="1" applyFill="1" applyBorder="1" applyAlignment="1">
      <alignment horizontal="distributed" vertical="center" wrapText="1"/>
      <protection/>
    </xf>
    <xf numFmtId="0" fontId="10" fillId="37" borderId="16" xfId="61" applyFont="1" applyFill="1" applyBorder="1" applyAlignment="1">
      <alignment horizontal="distributed" vertical="center" wrapText="1"/>
      <protection/>
    </xf>
    <xf numFmtId="0" fontId="10" fillId="37" borderId="10" xfId="61" applyFont="1" applyFill="1" applyBorder="1" applyAlignment="1">
      <alignment horizontal="distributed" vertical="center" wrapText="1"/>
      <protection/>
    </xf>
    <xf numFmtId="0" fontId="17" fillId="0" borderId="125" xfId="61" applyFont="1" applyBorder="1" applyAlignment="1">
      <alignment horizontal="right" vertical="center" wrapText="1"/>
      <protection/>
    </xf>
    <xf numFmtId="0" fontId="7" fillId="0" borderId="126" xfId="61" applyFont="1" applyBorder="1" applyAlignment="1">
      <alignment horizontal="justify"/>
      <protection/>
    </xf>
    <xf numFmtId="0" fontId="10" fillId="0" borderId="0" xfId="61" applyFont="1" applyBorder="1" applyAlignment="1">
      <alignment horizontal="distributed" vertical="center" wrapText="1"/>
      <protection/>
    </xf>
    <xf numFmtId="0" fontId="10" fillId="0" borderId="39" xfId="61" applyFont="1" applyBorder="1" applyAlignment="1">
      <alignment horizontal="distributed" vertical="center" wrapText="1"/>
      <protection/>
    </xf>
    <xf numFmtId="0" fontId="7" fillId="0" borderId="78" xfId="61" applyFont="1" applyBorder="1" applyAlignment="1">
      <alignment horizontal="distributed" vertical="center" wrapText="1"/>
      <protection/>
    </xf>
    <xf numFmtId="0" fontId="7" fillId="0" borderId="51" xfId="61" applyFont="1" applyBorder="1" applyAlignment="1">
      <alignment horizontal="distributed" vertical="center" wrapText="1"/>
      <protection/>
    </xf>
    <xf numFmtId="0" fontId="7" fillId="0" borderId="79" xfId="61" applyFont="1" applyBorder="1" applyAlignment="1">
      <alignment horizontal="distributed" vertical="center" wrapText="1"/>
      <protection/>
    </xf>
    <xf numFmtId="0" fontId="10" fillId="37" borderId="127" xfId="61" applyFont="1" applyFill="1" applyBorder="1" applyAlignment="1">
      <alignment horizontal="distributed" vertical="center" wrapText="1"/>
      <protection/>
    </xf>
    <xf numFmtId="0" fontId="10" fillId="37" borderId="128" xfId="61" applyFont="1" applyFill="1" applyBorder="1" applyAlignment="1">
      <alignment horizontal="distributed" vertical="center" wrapText="1"/>
      <protection/>
    </xf>
    <xf numFmtId="0" fontId="10" fillId="37" borderId="129" xfId="61" applyFont="1" applyFill="1" applyBorder="1" applyAlignment="1">
      <alignment horizontal="distributed" vertical="center" wrapText="1"/>
      <protection/>
    </xf>
    <xf numFmtId="0" fontId="10" fillId="37" borderId="18" xfId="61" applyFont="1" applyFill="1" applyBorder="1" applyAlignment="1">
      <alignment horizontal="distributed" vertical="center" wrapText="1"/>
      <protection/>
    </xf>
    <xf numFmtId="0" fontId="10" fillId="37" borderId="11" xfId="61" applyFont="1" applyFill="1" applyBorder="1" applyAlignment="1">
      <alignment horizontal="distributed" vertical="center" wrapText="1"/>
      <protection/>
    </xf>
    <xf numFmtId="0" fontId="10" fillId="37" borderId="12" xfId="61" applyFont="1" applyFill="1" applyBorder="1" applyAlignment="1">
      <alignment horizontal="distributed" vertical="center" wrapText="1"/>
      <protection/>
    </xf>
    <xf numFmtId="0" fontId="7" fillId="0" borderId="10" xfId="61" applyFont="1" applyBorder="1" applyAlignment="1">
      <alignment horizontal="left" vertical="center"/>
      <protection/>
    </xf>
    <xf numFmtId="0" fontId="7" fillId="0" borderId="39" xfId="61" applyFont="1" applyBorder="1" applyAlignment="1">
      <alignment horizontal="center" vertical="top"/>
      <protection/>
    </xf>
    <xf numFmtId="0" fontId="7" fillId="0" borderId="17" xfId="61" applyFont="1" applyBorder="1" applyAlignment="1">
      <alignment horizontal="center" vertical="top"/>
      <protection/>
    </xf>
    <xf numFmtId="0" fontId="7" fillId="0" borderId="134" xfId="61" applyFont="1" applyBorder="1" applyAlignment="1">
      <alignment horizontal="center" vertical="top"/>
      <protection/>
    </xf>
    <xf numFmtId="0" fontId="7" fillId="0" borderId="135" xfId="61" applyFont="1" applyBorder="1" applyAlignment="1">
      <alignment horizontal="center" vertical="top"/>
      <protection/>
    </xf>
    <xf numFmtId="0" fontId="7" fillId="0" borderId="13" xfId="61" applyFont="1" applyBorder="1" applyAlignment="1">
      <alignment horizontal="distributed" vertical="top" wrapText="1"/>
      <protection/>
    </xf>
    <xf numFmtId="0" fontId="7" fillId="0" borderId="16" xfId="61" applyFont="1" applyBorder="1" applyAlignment="1">
      <alignment horizontal="distributed" vertical="top" wrapText="1"/>
      <protection/>
    </xf>
    <xf numFmtId="0" fontId="7" fillId="0" borderId="10" xfId="61" applyFont="1" applyBorder="1" applyAlignment="1">
      <alignment horizontal="justify" vertical="top"/>
      <protection/>
    </xf>
    <xf numFmtId="0" fontId="3" fillId="0" borderId="136" xfId="61" applyFont="1" applyBorder="1" applyAlignment="1">
      <alignment horizontal="center" vertical="center" shrinkToFit="1"/>
      <protection/>
    </xf>
    <xf numFmtId="0" fontId="3" fillId="0" borderId="75" xfId="61" applyFont="1" applyBorder="1" applyAlignment="1">
      <alignment horizontal="center" vertical="center" shrinkToFit="1"/>
      <protection/>
    </xf>
    <xf numFmtId="0" fontId="3" fillId="0" borderId="51" xfId="61" applyFont="1" applyBorder="1" applyAlignment="1">
      <alignment horizontal="center" vertical="center" shrinkToFit="1"/>
      <protection/>
    </xf>
    <xf numFmtId="0" fontId="5" fillId="0" borderId="137" xfId="61" applyFont="1" applyBorder="1" applyAlignment="1">
      <alignment horizontal="center" vertical="center"/>
      <protection/>
    </xf>
    <xf numFmtId="0" fontId="5" fillId="0" borderId="138" xfId="61" applyFont="1" applyBorder="1" applyAlignment="1">
      <alignment horizontal="center" vertical="center"/>
      <protection/>
    </xf>
    <xf numFmtId="0" fontId="7" fillId="0" borderId="51" xfId="61" applyFont="1" applyBorder="1" applyAlignment="1">
      <alignment horizontal="left" vertical="center"/>
      <protection/>
    </xf>
    <xf numFmtId="0" fontId="16" fillId="0" borderId="11" xfId="61" applyFont="1" applyBorder="1" applyAlignment="1">
      <alignment horizontal="justify" vertical="center" wrapText="1"/>
      <protection/>
    </xf>
    <xf numFmtId="0" fontId="16" fillId="0" borderId="12" xfId="61" applyFont="1" applyBorder="1" applyAlignment="1">
      <alignment horizontal="justify" vertical="center" wrapText="1"/>
      <protection/>
    </xf>
    <xf numFmtId="0" fontId="6" fillId="0" borderId="11" xfId="61" applyFont="1" applyBorder="1" applyAlignment="1">
      <alignment horizontal="center" vertical="center"/>
      <protection/>
    </xf>
    <xf numFmtId="185" fontId="8" fillId="0" borderId="14" xfId="61" applyNumberFormat="1" applyFont="1" applyBorder="1" applyAlignment="1">
      <alignment horizontal="left" vertical="center" wrapText="1"/>
      <protection/>
    </xf>
    <xf numFmtId="185" fontId="8" fillId="0" borderId="0" xfId="61" applyNumberFormat="1" applyFont="1" applyBorder="1" applyAlignment="1">
      <alignment horizontal="left" vertical="center" wrapText="1"/>
      <protection/>
    </xf>
    <xf numFmtId="185" fontId="8" fillId="0" borderId="10" xfId="61" applyNumberFormat="1" applyFont="1" applyBorder="1" applyAlignment="1">
      <alignment horizontal="left" vertical="center" wrapText="1"/>
      <protection/>
    </xf>
    <xf numFmtId="0" fontId="6" fillId="0" borderId="13"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71"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82"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0" xfId="61" applyFont="1" applyBorder="1" applyAlignment="1">
      <alignment horizontal="distributed" vertical="center" wrapText="1"/>
      <protection/>
    </xf>
    <xf numFmtId="0" fontId="6" fillId="0" borderId="39" xfId="61" applyFont="1" applyBorder="1" applyAlignment="1">
      <alignment horizontal="distributed" vertical="center" wrapText="1"/>
      <protection/>
    </xf>
    <xf numFmtId="0" fontId="6" fillId="0" borderId="10" xfId="61" applyFont="1" applyBorder="1" applyAlignment="1">
      <alignment horizontal="distributed" vertical="center" wrapText="1"/>
      <protection/>
    </xf>
    <xf numFmtId="0" fontId="6" fillId="0" borderId="17" xfId="61" applyFont="1" applyBorder="1" applyAlignment="1">
      <alignment horizontal="distributed" vertical="center" wrapText="1"/>
      <protection/>
    </xf>
    <xf numFmtId="0" fontId="5" fillId="0" borderId="0" xfId="61" applyFont="1" applyBorder="1" applyAlignment="1">
      <alignment horizontal="distributed" vertical="center"/>
      <protection/>
    </xf>
    <xf numFmtId="0" fontId="6" fillId="0" borderId="0" xfId="61" applyFont="1" applyBorder="1" applyAlignment="1">
      <alignment vertical="center"/>
      <protection/>
    </xf>
    <xf numFmtId="0" fontId="7" fillId="0" borderId="132" xfId="61" applyFont="1" applyBorder="1" applyAlignment="1">
      <alignment horizontal="distributed" vertical="center" wrapText="1"/>
      <protection/>
    </xf>
    <xf numFmtId="0" fontId="7" fillId="0" borderId="50" xfId="61" applyFont="1" applyBorder="1" applyAlignment="1">
      <alignment horizontal="distributed" vertical="center" wrapText="1"/>
      <protection/>
    </xf>
    <xf numFmtId="0" fontId="7" fillId="0" borderId="71" xfId="61" applyFont="1" applyBorder="1" applyAlignment="1">
      <alignment horizontal="distributed" vertical="center" wrapText="1"/>
      <protection/>
    </xf>
    <xf numFmtId="0" fontId="7" fillId="0" borderId="130" xfId="61" applyFont="1" applyBorder="1" applyAlignment="1">
      <alignment horizontal="distributed" vertical="center" wrapText="1"/>
      <protection/>
    </xf>
    <xf numFmtId="0" fontId="7" fillId="0" borderId="125" xfId="61" applyFont="1" applyBorder="1" applyAlignment="1">
      <alignment horizontal="distributed" vertical="center" wrapText="1"/>
      <protection/>
    </xf>
    <xf numFmtId="0" fontId="3" fillId="0" borderId="124" xfId="61" applyFont="1" applyBorder="1" applyAlignment="1">
      <alignment horizontal="center" vertical="center" shrinkToFit="1"/>
      <protection/>
    </xf>
    <xf numFmtId="0" fontId="5" fillId="0" borderId="71" xfId="61" applyFont="1" applyBorder="1" applyAlignment="1">
      <alignment horizontal="left" vertical="center" indent="1" shrinkToFit="1"/>
      <protection/>
    </xf>
    <xf numFmtId="0" fontId="5" fillId="0" borderId="0" xfId="61" applyFont="1" applyBorder="1" applyAlignment="1">
      <alignment horizontal="left" vertical="center" indent="1" shrinkToFit="1"/>
      <protection/>
    </xf>
    <xf numFmtId="0" fontId="5" fillId="0" borderId="139" xfId="61" applyFont="1" applyBorder="1" applyAlignment="1">
      <alignment horizontal="center" vertical="center"/>
      <protection/>
    </xf>
    <xf numFmtId="0" fontId="5" fillId="0" borderId="140" xfId="61" applyFont="1" applyBorder="1" applyAlignment="1">
      <alignment horizontal="center" vertical="center"/>
      <protection/>
    </xf>
    <xf numFmtId="0" fontId="5" fillId="0" borderId="141" xfId="61" applyFont="1" applyBorder="1" applyAlignment="1">
      <alignment horizontal="center" vertical="center"/>
      <protection/>
    </xf>
    <xf numFmtId="0" fontId="5" fillId="0" borderId="142" xfId="61" applyFont="1" applyBorder="1" applyAlignment="1">
      <alignment horizontal="center" vertical="center"/>
      <protection/>
    </xf>
    <xf numFmtId="0" fontId="10" fillId="0" borderId="50" xfId="61" applyFont="1" applyBorder="1" applyAlignment="1">
      <alignment horizontal="distributed" vertical="center" wrapText="1"/>
      <protection/>
    </xf>
    <xf numFmtId="0" fontId="10" fillId="0" borderId="143" xfId="61" applyFont="1" applyBorder="1" applyAlignment="1">
      <alignment horizontal="distributed" vertical="center" wrapText="1"/>
      <protection/>
    </xf>
    <xf numFmtId="0" fontId="10" fillId="0" borderId="125" xfId="61" applyFont="1" applyBorder="1" applyAlignment="1">
      <alignment horizontal="distributed" vertical="center" wrapText="1"/>
      <protection/>
    </xf>
    <xf numFmtId="0" fontId="10" fillId="0" borderId="133" xfId="61" applyFont="1" applyBorder="1" applyAlignment="1">
      <alignment horizontal="distributed" vertical="center" wrapText="1"/>
      <protection/>
    </xf>
    <xf numFmtId="0" fontId="78" fillId="0" borderId="106" xfId="61" applyFont="1" applyBorder="1" applyAlignment="1">
      <alignment horizontal="right" vertical="top" wrapText="1" indent="1"/>
      <protection/>
    </xf>
    <xf numFmtId="0" fontId="78" fillId="0" borderId="108" xfId="61" applyFont="1" applyBorder="1" applyAlignment="1">
      <alignment horizontal="right" vertical="top" wrapText="1" indent="1"/>
      <protection/>
    </xf>
    <xf numFmtId="0" fontId="78" fillId="0" borderId="107" xfId="61" applyFont="1" applyBorder="1" applyAlignment="1">
      <alignment horizontal="right" vertical="top" wrapText="1" indent="1"/>
      <protection/>
    </xf>
    <xf numFmtId="0" fontId="78" fillId="0" borderId="84" xfId="61" applyFont="1" applyBorder="1" applyAlignment="1">
      <alignment horizontal="center" vertical="center" wrapText="1" shrinkToFit="1"/>
      <protection/>
    </xf>
    <xf numFmtId="0" fontId="78" fillId="0" borderId="85" xfId="61" applyFont="1" applyBorder="1" applyAlignment="1">
      <alignment horizontal="center" vertical="center" shrinkToFit="1"/>
      <protection/>
    </xf>
    <xf numFmtId="0" fontId="78" fillId="0" borderId="86" xfId="61" applyFont="1" applyBorder="1" applyAlignment="1">
      <alignment horizontal="center" vertical="center" shrinkToFit="1"/>
      <protection/>
    </xf>
    <xf numFmtId="0" fontId="78" fillId="0" borderId="106" xfId="61" applyFont="1" applyBorder="1" applyAlignment="1">
      <alignment horizontal="center" vertical="center" shrinkToFit="1"/>
      <protection/>
    </xf>
    <xf numFmtId="0" fontId="78" fillId="0" borderId="108" xfId="61" applyFont="1" applyBorder="1" applyAlignment="1">
      <alignment horizontal="center" vertical="center" shrinkToFit="1"/>
      <protection/>
    </xf>
    <xf numFmtId="0" fontId="78" fillId="0" borderId="107" xfId="61" applyFont="1" applyBorder="1" applyAlignment="1">
      <alignment horizontal="center" vertical="center" shrinkToFit="1"/>
      <protection/>
    </xf>
    <xf numFmtId="185" fontId="17" fillId="0" borderId="0" xfId="61" applyNumberFormat="1" applyFont="1" applyBorder="1" applyAlignment="1">
      <alignment horizontal="left" vertical="center" wrapText="1"/>
      <protection/>
    </xf>
    <xf numFmtId="185" fontId="17" fillId="0" borderId="78" xfId="61" applyNumberFormat="1" applyFont="1" applyBorder="1" applyAlignment="1">
      <alignment horizontal="left" vertical="center" wrapText="1"/>
      <protection/>
    </xf>
    <xf numFmtId="185" fontId="17" fillId="0" borderId="10" xfId="61" applyNumberFormat="1" applyFont="1" applyBorder="1" applyAlignment="1">
      <alignment horizontal="left" vertical="center" wrapText="1"/>
      <protection/>
    </xf>
    <xf numFmtId="185" fontId="17" fillId="0" borderId="144" xfId="61" applyNumberFormat="1" applyFont="1" applyBorder="1" applyAlignment="1">
      <alignment horizontal="left" vertical="center" wrapText="1"/>
      <protection/>
    </xf>
    <xf numFmtId="0" fontId="7" fillId="0" borderId="0" xfId="61" applyFont="1" applyBorder="1" applyAlignment="1">
      <alignment horizontal="right" vertical="center"/>
      <protection/>
    </xf>
    <xf numFmtId="0" fontId="6" fillId="0" borderId="145" xfId="61" applyFont="1" applyBorder="1" applyAlignment="1">
      <alignment horizontal="center" vertical="center"/>
      <protection/>
    </xf>
    <xf numFmtId="0" fontId="6" fillId="0" borderId="146" xfId="61" applyFont="1" applyBorder="1" applyAlignment="1">
      <alignment horizontal="center" vertical="center"/>
      <protection/>
    </xf>
    <xf numFmtId="0" fontId="6" fillId="0" borderId="116" xfId="61" applyFont="1" applyBorder="1" applyAlignment="1">
      <alignment horizontal="center" vertical="center"/>
      <protection/>
    </xf>
    <xf numFmtId="0" fontId="6" fillId="0" borderId="17" xfId="61" applyFont="1" applyBorder="1" applyAlignment="1">
      <alignment horizontal="center" vertical="center"/>
      <protection/>
    </xf>
    <xf numFmtId="0" fontId="0" fillId="0" borderId="84" xfId="61" applyFont="1" applyBorder="1" applyAlignment="1">
      <alignment horizontal="center" vertical="center"/>
      <protection/>
    </xf>
    <xf numFmtId="0" fontId="0" fillId="0" borderId="85"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106" xfId="61" applyFont="1" applyBorder="1" applyAlignment="1">
      <alignment horizontal="center" vertical="center"/>
      <protection/>
    </xf>
    <xf numFmtId="0" fontId="0" fillId="0" borderId="108" xfId="61" applyFont="1" applyBorder="1" applyAlignment="1">
      <alignment horizontal="center" vertical="center"/>
      <protection/>
    </xf>
    <xf numFmtId="0" fontId="0" fillId="0" borderId="107" xfId="61" applyFont="1" applyBorder="1" applyAlignment="1">
      <alignment horizontal="center" vertical="center"/>
      <protection/>
    </xf>
    <xf numFmtId="38" fontId="3" fillId="0" borderId="34" xfId="48" applyFont="1" applyBorder="1" applyAlignment="1">
      <alignment vertical="center"/>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Fill="1" applyAlignment="1">
      <alignment horizontal="right" vertical="center"/>
    </xf>
    <xf numFmtId="180" fontId="5" fillId="0" borderId="19" xfId="63" applyNumberFormat="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年調&amp;徴収票" xfId="60"/>
    <cellStyle name="標準_so-d" xfId="61"/>
    <cellStyle name="標準_神田P報酬減額" xfId="62"/>
    <cellStyle name="標準_請求書-0904月次"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33</xdr:row>
      <xdr:rowOff>19050</xdr:rowOff>
    </xdr:from>
    <xdr:to>
      <xdr:col>31</xdr:col>
      <xdr:colOff>38100</xdr:colOff>
      <xdr:row>36</xdr:row>
      <xdr:rowOff>76200</xdr:rowOff>
    </xdr:to>
    <xdr:sp textlink="'so-data'!$AD$40">
      <xdr:nvSpPr>
        <xdr:cNvPr id="1" name="テキスト ボックス 1"/>
        <xdr:cNvSpPr txBox="1">
          <a:spLocks noChangeArrowheads="1"/>
        </xdr:cNvSpPr>
      </xdr:nvSpPr>
      <xdr:spPr>
        <a:xfrm rot="10800000" flipV="1">
          <a:off x="4867275" y="3590925"/>
          <a:ext cx="247650" cy="352425"/>
        </a:xfrm>
        <a:prstGeom prst="rect">
          <a:avLst/>
        </a:prstGeom>
        <a:noFill/>
        <a:ln w="9525" cmpd="sng">
          <a:noFill/>
        </a:ln>
      </xdr:spPr>
      <xdr:txBody>
        <a:bodyPr vertOverflow="clip" wrap="square" lIns="36000" tIns="36000" rIns="36000" bIns="36000" anchor="ctr"/>
        <a:p>
          <a:pPr algn="ctr">
            <a:defRPr/>
          </a:pPr>
          <a:fld id="{c7484d6a-6812-40e3-a9e4-2242d031b43a}" type="TxLink">
            <a:rPr lang="en-US" cap="none" sz="1200" b="1" i="0" u="none" baseline="0">
              <a:solidFill>
                <a:srgbClr val="000000"/>
              </a:solidFill>
              <a:latin typeface="MS UI Gothic"/>
              <a:ea typeface="MS UI Gothic"/>
              <a:cs typeface="MS UI Gothic"/>
            </a:rPr>
            <a:t>○</a:t>
          </a:fld>
        </a:p>
      </xdr:txBody>
    </xdr:sp>
    <xdr:clientData/>
  </xdr:twoCellAnchor>
  <xdr:twoCellAnchor>
    <xdr:from>
      <xdr:col>32</xdr:col>
      <xdr:colOff>114300</xdr:colOff>
      <xdr:row>33</xdr:row>
      <xdr:rowOff>57150</xdr:rowOff>
    </xdr:from>
    <xdr:to>
      <xdr:col>34</xdr:col>
      <xdr:colOff>28575</xdr:colOff>
      <xdr:row>36</xdr:row>
      <xdr:rowOff>28575</xdr:rowOff>
    </xdr:to>
    <xdr:sp textlink="'so-data'!$AD$41">
      <xdr:nvSpPr>
        <xdr:cNvPr id="2" name="テキスト ボックス 2"/>
        <xdr:cNvSpPr txBox="1">
          <a:spLocks noChangeArrowheads="1"/>
        </xdr:cNvSpPr>
      </xdr:nvSpPr>
      <xdr:spPr>
        <a:xfrm rot="10800000" flipV="1">
          <a:off x="5353050" y="3629025"/>
          <a:ext cx="238125" cy="266700"/>
        </a:xfrm>
        <a:prstGeom prst="rect">
          <a:avLst/>
        </a:prstGeom>
        <a:noFill/>
        <a:ln w="9525" cmpd="sng">
          <a:noFill/>
        </a:ln>
      </xdr:spPr>
      <xdr:txBody>
        <a:bodyPr vertOverflow="clip" wrap="square" lIns="36000" tIns="36000" rIns="36000" bIns="36000" anchor="ctr"/>
        <a:p>
          <a:pPr algn="ctr">
            <a:defRPr/>
          </a:pPr>
          <a:fld id="{0240bd30-6bb6-4704-98d4-76fff6f3b160}" type="TxLink">
            <a:rPr lang="en-US" cap="none" sz="1200" b="1" i="0" u="none" baseline="0">
              <a:solidFill>
                <a:srgbClr val="000000"/>
              </a:solidFill>
              <a:latin typeface="MS UI Gothic"/>
              <a:ea typeface="MS UI Gothic"/>
              <a:cs typeface="MS UI Gothic"/>
            </a:rPr>
            <a:t> </a:t>
          </a:fld>
        </a:p>
      </xdr:txBody>
    </xdr:sp>
    <xdr:clientData/>
  </xdr:twoCellAnchor>
  <xdr:twoCellAnchor>
    <xdr:from>
      <xdr:col>11</xdr:col>
      <xdr:colOff>104775</xdr:colOff>
      <xdr:row>33</xdr:row>
      <xdr:rowOff>47625</xdr:rowOff>
    </xdr:from>
    <xdr:to>
      <xdr:col>13</xdr:col>
      <xdr:colOff>114300</xdr:colOff>
      <xdr:row>36</xdr:row>
      <xdr:rowOff>28575</xdr:rowOff>
    </xdr:to>
    <xdr:sp textlink="'so-data'!$AD$27">
      <xdr:nvSpPr>
        <xdr:cNvPr id="3" name="テキスト ボックス 3"/>
        <xdr:cNvSpPr txBox="1">
          <a:spLocks noChangeArrowheads="1"/>
        </xdr:cNvSpPr>
      </xdr:nvSpPr>
      <xdr:spPr>
        <a:xfrm rot="10800000" flipV="1">
          <a:off x="2076450" y="3619500"/>
          <a:ext cx="333375" cy="276225"/>
        </a:xfrm>
        <a:prstGeom prst="rect">
          <a:avLst/>
        </a:prstGeom>
        <a:noFill/>
        <a:ln w="9525" cmpd="sng">
          <a:noFill/>
        </a:ln>
      </xdr:spPr>
      <xdr:txBody>
        <a:bodyPr vertOverflow="clip" wrap="square" lIns="36000" tIns="36000" rIns="36000" bIns="36000" anchor="ctr"/>
        <a:p>
          <a:pPr algn="ctr">
            <a:defRPr/>
          </a:pPr>
          <a:fld id="{b2267f0c-7b28-434a-8143-2975c32137c0}" type="TxLink">
            <a:rPr lang="en-US" cap="none" sz="1200" b="1" i="0" u="none" baseline="0">
              <a:solidFill>
                <a:srgbClr val="000000"/>
              </a:solidFill>
              <a:latin typeface="MS UI Gothic"/>
              <a:ea typeface="MS UI Gothic"/>
              <a:cs typeface="MS UI Gothic"/>
            </a:rPr>
            <a:t>○</a:t>
          </a:fld>
        </a:p>
      </xdr:txBody>
    </xdr:sp>
    <xdr:clientData/>
  </xdr:twoCellAnchor>
  <xdr:twoCellAnchor>
    <xdr:from>
      <xdr:col>11</xdr:col>
      <xdr:colOff>85725</xdr:colOff>
      <xdr:row>36</xdr:row>
      <xdr:rowOff>9525</xdr:rowOff>
    </xdr:from>
    <xdr:to>
      <xdr:col>13</xdr:col>
      <xdr:colOff>66675</xdr:colOff>
      <xdr:row>38</xdr:row>
      <xdr:rowOff>9525</xdr:rowOff>
    </xdr:to>
    <xdr:sp textlink="'so-data'!$AD$28">
      <xdr:nvSpPr>
        <xdr:cNvPr id="4" name="テキスト ボックス 4"/>
        <xdr:cNvSpPr txBox="1">
          <a:spLocks noChangeArrowheads="1"/>
        </xdr:cNvSpPr>
      </xdr:nvSpPr>
      <xdr:spPr>
        <a:xfrm rot="10800000" flipV="1">
          <a:off x="2057400" y="3876675"/>
          <a:ext cx="304800" cy="209550"/>
        </a:xfrm>
        <a:prstGeom prst="rect">
          <a:avLst/>
        </a:prstGeom>
        <a:noFill/>
        <a:ln w="9525" cmpd="sng">
          <a:noFill/>
        </a:ln>
      </xdr:spPr>
      <xdr:txBody>
        <a:bodyPr vertOverflow="clip" wrap="square" lIns="36000" tIns="36000" rIns="36000" bIns="36000" anchor="ctr"/>
        <a:p>
          <a:pPr algn="ctr">
            <a:defRPr/>
          </a:pPr>
          <a:fld id="{7e41c94b-9140-495d-b2d6-5236a9a0a6c8}" type="TxLink">
            <a:rPr lang="en-US" cap="none" sz="1200" b="1" i="0" u="none" baseline="0">
              <a:solidFill>
                <a:srgbClr val="000000"/>
              </a:solidFill>
              <a:latin typeface="MS UI Gothic"/>
              <a:ea typeface="MS UI Gothic"/>
              <a:cs typeface="MS UI Gothic"/>
            </a:rPr>
            <a:t> </a:t>
          </a:fld>
        </a:p>
      </xdr:txBody>
    </xdr:sp>
    <xdr:clientData/>
  </xdr:twoCellAnchor>
  <xdr:twoCellAnchor>
    <xdr:from>
      <xdr:col>29</xdr:col>
      <xdr:colOff>9525</xdr:colOff>
      <xdr:row>7</xdr:row>
      <xdr:rowOff>142875</xdr:rowOff>
    </xdr:from>
    <xdr:to>
      <xdr:col>30</xdr:col>
      <xdr:colOff>152400</xdr:colOff>
      <xdr:row>10</xdr:row>
      <xdr:rowOff>19050</xdr:rowOff>
    </xdr:to>
    <xdr:sp textlink="'so-data'!$AD$30">
      <xdr:nvSpPr>
        <xdr:cNvPr id="5" name="テキスト ボックス 5"/>
        <xdr:cNvSpPr txBox="1">
          <a:spLocks noChangeArrowheads="1"/>
        </xdr:cNvSpPr>
      </xdr:nvSpPr>
      <xdr:spPr>
        <a:xfrm rot="10800000" flipV="1">
          <a:off x="4762500" y="1266825"/>
          <a:ext cx="304800" cy="228600"/>
        </a:xfrm>
        <a:prstGeom prst="rect">
          <a:avLst/>
        </a:prstGeom>
        <a:noFill/>
        <a:ln w="9525" cmpd="sng">
          <a:noFill/>
        </a:ln>
      </xdr:spPr>
      <xdr:txBody>
        <a:bodyPr vertOverflow="clip" wrap="square" lIns="36000" tIns="36000" rIns="36000" bIns="36000" anchor="ctr"/>
        <a:p>
          <a:pPr algn="ctr">
            <a:defRPr/>
          </a:pPr>
          <a:fld id="{46c0ac02-85a4-4300-a819-7c47b180c456}" type="TxLink">
            <a:rPr lang="en-US" cap="none" sz="1200" b="1" i="0" u="none" baseline="0">
              <a:solidFill>
                <a:srgbClr val="000000"/>
              </a:solidFill>
              <a:latin typeface="MS UI Gothic"/>
              <a:ea typeface="MS UI Gothic"/>
              <a:cs typeface="MS UI Gothic"/>
            </a:rPr>
            <a:t>○</a:t>
          </a:fld>
        </a:p>
      </xdr:txBody>
    </xdr:sp>
    <xdr:clientData/>
  </xdr:twoCellAnchor>
  <xdr:twoCellAnchor>
    <xdr:from>
      <xdr:col>32</xdr:col>
      <xdr:colOff>85725</xdr:colOff>
      <xdr:row>7</xdr:row>
      <xdr:rowOff>152400</xdr:rowOff>
    </xdr:from>
    <xdr:to>
      <xdr:col>33</xdr:col>
      <xdr:colOff>161925</xdr:colOff>
      <xdr:row>10</xdr:row>
      <xdr:rowOff>9525</xdr:rowOff>
    </xdr:to>
    <xdr:sp textlink="'so-data'!$AD$31">
      <xdr:nvSpPr>
        <xdr:cNvPr id="6" name="テキスト ボックス 6"/>
        <xdr:cNvSpPr txBox="1">
          <a:spLocks noChangeArrowheads="1"/>
        </xdr:cNvSpPr>
      </xdr:nvSpPr>
      <xdr:spPr>
        <a:xfrm rot="10800000" flipV="1">
          <a:off x="5324475" y="1276350"/>
          <a:ext cx="238125" cy="209550"/>
        </a:xfrm>
        <a:prstGeom prst="rect">
          <a:avLst/>
        </a:prstGeom>
        <a:noFill/>
        <a:ln w="9525" cmpd="sng">
          <a:noFill/>
        </a:ln>
      </xdr:spPr>
      <xdr:txBody>
        <a:bodyPr vertOverflow="clip" wrap="square" lIns="36000" tIns="36000" rIns="36000" bIns="36000" anchor="ctr"/>
        <a:p>
          <a:pPr algn="ctr">
            <a:defRPr/>
          </a:pPr>
          <a:fld id="{75ea0096-e5b0-4b06-aaaf-4b0a27992bbf}" type="TxLink">
            <a:rPr lang="en-US" cap="none" sz="1200" b="1" i="0" u="none" baseline="0">
              <a:solidFill>
                <a:srgbClr val="000000"/>
              </a:solidFill>
              <a:latin typeface="MS UI Gothic"/>
              <a:ea typeface="MS UI Gothic"/>
              <a:cs typeface="MS UI Gothic"/>
            </a:rPr>
            <a:t> </a:t>
          </a:fld>
        </a:p>
      </xdr:txBody>
    </xdr:sp>
    <xdr:clientData/>
  </xdr:twoCellAnchor>
  <xdr:twoCellAnchor>
    <xdr:from>
      <xdr:col>1</xdr:col>
      <xdr:colOff>152400</xdr:colOff>
      <xdr:row>4</xdr:row>
      <xdr:rowOff>0</xdr:rowOff>
    </xdr:from>
    <xdr:to>
      <xdr:col>3</xdr:col>
      <xdr:colOff>19050</xdr:colOff>
      <xdr:row>5</xdr:row>
      <xdr:rowOff>57150</xdr:rowOff>
    </xdr:to>
    <xdr:sp textlink="'so-data'!$AD$24">
      <xdr:nvSpPr>
        <xdr:cNvPr id="7" name="テキスト ボックス 7"/>
        <xdr:cNvSpPr txBox="1">
          <a:spLocks noChangeArrowheads="1"/>
        </xdr:cNvSpPr>
      </xdr:nvSpPr>
      <xdr:spPr>
        <a:xfrm rot="10800000" flipV="1">
          <a:off x="304800" y="600075"/>
          <a:ext cx="266700" cy="238125"/>
        </a:xfrm>
        <a:prstGeom prst="rect">
          <a:avLst/>
        </a:prstGeom>
        <a:noFill/>
        <a:ln w="9525" cmpd="sng">
          <a:noFill/>
        </a:ln>
      </xdr:spPr>
      <xdr:txBody>
        <a:bodyPr vertOverflow="clip" wrap="square" lIns="36000" tIns="36000" rIns="36000" bIns="36000" anchor="ctr"/>
        <a:p>
          <a:pPr algn="ctr">
            <a:defRPr/>
          </a:pPr>
          <a:fld id="{c34dcd08-d392-40bb-8b47-2a85de632473}" type="TxLink">
            <a:rPr lang="en-US" cap="none" sz="1200" b="1" i="0" u="none" baseline="0">
              <a:solidFill>
                <a:srgbClr val="000000"/>
              </a:solidFill>
              <a:latin typeface="MS UI Gothic"/>
              <a:ea typeface="MS UI Gothic"/>
              <a:cs typeface="MS UI Gothic"/>
            </a:rPr>
            <a:t> </a:t>
          </a:fld>
        </a:p>
      </xdr:txBody>
    </xdr:sp>
    <xdr:clientData/>
  </xdr:twoCellAnchor>
  <xdr:twoCellAnchor>
    <xdr:from>
      <xdr:col>3</xdr:col>
      <xdr:colOff>85725</xdr:colOff>
      <xdr:row>3</xdr:row>
      <xdr:rowOff>133350</xdr:rowOff>
    </xdr:from>
    <xdr:to>
      <xdr:col>4</xdr:col>
      <xdr:colOff>133350</xdr:colOff>
      <xdr:row>5</xdr:row>
      <xdr:rowOff>57150</xdr:rowOff>
    </xdr:to>
    <xdr:sp textlink="'so-data'!$AD$25">
      <xdr:nvSpPr>
        <xdr:cNvPr id="8" name="テキスト ボックス 8"/>
        <xdr:cNvSpPr txBox="1">
          <a:spLocks noChangeArrowheads="1"/>
        </xdr:cNvSpPr>
      </xdr:nvSpPr>
      <xdr:spPr>
        <a:xfrm rot="10800000" flipV="1">
          <a:off x="638175" y="552450"/>
          <a:ext cx="333375" cy="285750"/>
        </a:xfrm>
        <a:prstGeom prst="rect">
          <a:avLst/>
        </a:prstGeom>
        <a:noFill/>
        <a:ln w="9525" cmpd="sng">
          <a:noFill/>
        </a:ln>
      </xdr:spPr>
      <xdr:txBody>
        <a:bodyPr vertOverflow="clip" wrap="square" lIns="36000" tIns="36000" rIns="36000" bIns="36000" anchor="ctr"/>
        <a:p>
          <a:pPr algn="ctr">
            <a:defRPr/>
          </a:pPr>
          <a:fld id="{249e8364-3c0e-4034-876d-34c46ceb3ce2}" type="TxLink">
            <a:rPr lang="en-US" cap="none" sz="1200" b="1" i="0" u="none" baseline="0">
              <a:solidFill>
                <a:srgbClr val="000000"/>
              </a:solidFill>
              <a:latin typeface="MS UI Gothic"/>
              <a:ea typeface="MS UI Gothic"/>
              <a:cs typeface="MS UI Gothic"/>
            </a:rPr>
            <a:t> </a:t>
          </a:fld>
        </a:p>
      </xdr:txBody>
    </xdr:sp>
    <xdr:clientData/>
  </xdr:twoCellAnchor>
  <xdr:twoCellAnchor>
    <xdr:from>
      <xdr:col>29</xdr:col>
      <xdr:colOff>114300</xdr:colOff>
      <xdr:row>130</xdr:row>
      <xdr:rowOff>19050</xdr:rowOff>
    </xdr:from>
    <xdr:to>
      <xdr:col>31</xdr:col>
      <xdr:colOff>38100</xdr:colOff>
      <xdr:row>133</xdr:row>
      <xdr:rowOff>76200</xdr:rowOff>
    </xdr:to>
    <xdr:sp textlink="'so-data'!$AD$40">
      <xdr:nvSpPr>
        <xdr:cNvPr id="9" name="テキスト ボックス 81"/>
        <xdr:cNvSpPr txBox="1">
          <a:spLocks noChangeArrowheads="1"/>
        </xdr:cNvSpPr>
      </xdr:nvSpPr>
      <xdr:spPr>
        <a:xfrm rot="10800000" flipV="1">
          <a:off x="4867275" y="14297025"/>
          <a:ext cx="247650" cy="352425"/>
        </a:xfrm>
        <a:prstGeom prst="rect">
          <a:avLst/>
        </a:prstGeom>
        <a:noFill/>
        <a:ln w="9525" cmpd="sng">
          <a:noFill/>
        </a:ln>
      </xdr:spPr>
      <xdr:txBody>
        <a:bodyPr vertOverflow="clip" wrap="square" lIns="36000" tIns="36000" rIns="36000" bIns="36000" anchor="ctr"/>
        <a:p>
          <a:pPr algn="ctr">
            <a:defRPr/>
          </a:pPr>
          <a:fld id="{6f80e0df-ed7f-4ced-975a-f4e3b0b4d651}" type="TxLink">
            <a:rPr lang="en-US" cap="none" sz="1600" b="0" i="0" u="none" baseline="0">
              <a:solidFill>
                <a:srgbClr val="000000"/>
              </a:solidFill>
              <a:latin typeface="MS UI Gothic"/>
              <a:ea typeface="MS UI Gothic"/>
              <a:cs typeface="MS UI Gothic"/>
            </a:rPr>
            <a:t>○</a:t>
          </a:fld>
        </a:p>
      </xdr:txBody>
    </xdr:sp>
    <xdr:clientData/>
  </xdr:twoCellAnchor>
  <xdr:twoCellAnchor>
    <xdr:from>
      <xdr:col>32</xdr:col>
      <xdr:colOff>114300</xdr:colOff>
      <xdr:row>130</xdr:row>
      <xdr:rowOff>19050</xdr:rowOff>
    </xdr:from>
    <xdr:to>
      <xdr:col>34</xdr:col>
      <xdr:colOff>19050</xdr:colOff>
      <xdr:row>133</xdr:row>
      <xdr:rowOff>66675</xdr:rowOff>
    </xdr:to>
    <xdr:sp textlink="'so-data'!$AD$41">
      <xdr:nvSpPr>
        <xdr:cNvPr id="10" name="テキスト ボックス 82"/>
        <xdr:cNvSpPr txBox="1">
          <a:spLocks noChangeArrowheads="1"/>
        </xdr:cNvSpPr>
      </xdr:nvSpPr>
      <xdr:spPr>
        <a:xfrm rot="10800000" flipV="1">
          <a:off x="5353050" y="14297025"/>
          <a:ext cx="228600" cy="342900"/>
        </a:xfrm>
        <a:prstGeom prst="rect">
          <a:avLst/>
        </a:prstGeom>
        <a:noFill/>
        <a:ln w="9525" cmpd="sng">
          <a:noFill/>
        </a:ln>
      </xdr:spPr>
      <xdr:txBody>
        <a:bodyPr vertOverflow="clip" wrap="square" lIns="36000" tIns="36000" rIns="36000" bIns="36000" anchor="ctr"/>
        <a:p>
          <a:pPr algn="ctr">
            <a:defRPr/>
          </a:pPr>
          <a:fld id="{6c51f894-8ff6-43a7-9894-791e0c1fcf95}" type="TxLink">
            <a:rPr lang="en-US" cap="none" sz="1000" b="0" i="0" u="none" baseline="0">
              <a:solidFill>
                <a:srgbClr val="000000"/>
              </a:solidFill>
            </a:rPr>
            <a:t> </a:t>
          </a:fld>
        </a:p>
      </xdr:txBody>
    </xdr:sp>
    <xdr:clientData/>
  </xdr:twoCellAnchor>
  <xdr:twoCellAnchor>
    <xdr:from>
      <xdr:col>10</xdr:col>
      <xdr:colOff>9525</xdr:colOff>
      <xdr:row>133</xdr:row>
      <xdr:rowOff>38100</xdr:rowOff>
    </xdr:from>
    <xdr:to>
      <xdr:col>12</xdr:col>
      <xdr:colOff>85725</xdr:colOff>
      <xdr:row>136</xdr:row>
      <xdr:rowOff>76200</xdr:rowOff>
    </xdr:to>
    <xdr:sp textlink="'so-data'!$J$27">
      <xdr:nvSpPr>
        <xdr:cNvPr id="11" name="テキスト ボックス 83"/>
        <xdr:cNvSpPr txBox="1">
          <a:spLocks noChangeArrowheads="1"/>
        </xdr:cNvSpPr>
      </xdr:nvSpPr>
      <xdr:spPr>
        <a:xfrm rot="10800000" flipV="1">
          <a:off x="1819275" y="14611350"/>
          <a:ext cx="400050" cy="342900"/>
        </a:xfrm>
        <a:prstGeom prst="rect">
          <a:avLst/>
        </a:prstGeom>
        <a:noFill/>
        <a:ln w="9525" cmpd="sng">
          <a:noFill/>
        </a:ln>
      </xdr:spPr>
      <xdr:txBody>
        <a:bodyPr vertOverflow="clip" wrap="square" lIns="36000" tIns="36000" rIns="36000" bIns="36000" anchor="ctr"/>
        <a:p>
          <a:pPr algn="ctr">
            <a:defRPr/>
          </a:pPr>
          <a:fld id="{a51c68ee-86a5-496f-bcfe-da96ec084e5b}" type="TxLink">
            <a:rPr lang="en-US" cap="none" sz="1000" b="0" i="0" u="none" baseline="0">
              <a:solidFill>
                <a:srgbClr val="000000"/>
              </a:solidFill>
            </a:rPr>
            <a:t> </a:t>
          </a:fld>
        </a:p>
      </xdr:txBody>
    </xdr:sp>
    <xdr:clientData/>
  </xdr:twoCellAnchor>
  <xdr:twoCellAnchor>
    <xdr:from>
      <xdr:col>9</xdr:col>
      <xdr:colOff>133350</xdr:colOff>
      <xdr:row>135</xdr:row>
      <xdr:rowOff>19050</xdr:rowOff>
    </xdr:from>
    <xdr:to>
      <xdr:col>12</xdr:col>
      <xdr:colOff>76200</xdr:colOff>
      <xdr:row>139</xdr:row>
      <xdr:rowOff>19050</xdr:rowOff>
    </xdr:to>
    <xdr:sp textlink="'so-data'!$K$27">
      <xdr:nvSpPr>
        <xdr:cNvPr id="12" name="テキスト ボックス 84"/>
        <xdr:cNvSpPr txBox="1">
          <a:spLocks noChangeArrowheads="1"/>
        </xdr:cNvSpPr>
      </xdr:nvSpPr>
      <xdr:spPr>
        <a:xfrm rot="10800000" flipV="1">
          <a:off x="1781175" y="14801850"/>
          <a:ext cx="428625" cy="342900"/>
        </a:xfrm>
        <a:prstGeom prst="rect">
          <a:avLst/>
        </a:prstGeom>
        <a:noFill/>
        <a:ln w="9525" cmpd="sng">
          <a:noFill/>
        </a:ln>
      </xdr:spPr>
      <xdr:txBody>
        <a:bodyPr vertOverflow="clip" wrap="square" lIns="36000" tIns="36000" rIns="36000" bIns="36000" anchor="ctr"/>
        <a:p>
          <a:pPr algn="ctr">
            <a:defRPr/>
          </a:pPr>
          <a:fld id="{6febd04f-0304-4e77-8764-c1c636078400}" type="TxLink">
            <a:rPr lang="en-US" cap="none" sz="1600" b="0" i="0" u="none" baseline="0">
              <a:solidFill>
                <a:srgbClr val="000000"/>
              </a:solidFill>
              <a:latin typeface="MS UI Gothic"/>
              <a:ea typeface="MS UI Gothic"/>
              <a:cs typeface="MS UI Gothic"/>
            </a:rPr>
            <a:t> </a:t>
          </a:fld>
        </a:p>
      </xdr:txBody>
    </xdr:sp>
    <xdr:clientData/>
  </xdr:twoCellAnchor>
  <xdr:twoCellAnchor>
    <xdr:from>
      <xdr:col>26</xdr:col>
      <xdr:colOff>0</xdr:colOff>
      <xdr:row>105</xdr:row>
      <xdr:rowOff>9525</xdr:rowOff>
    </xdr:from>
    <xdr:to>
      <xdr:col>26</xdr:col>
      <xdr:colOff>104775</xdr:colOff>
      <xdr:row>107</xdr:row>
      <xdr:rowOff>76200</xdr:rowOff>
    </xdr:to>
    <xdr:sp textlink="'so-data'!$AD$30">
      <xdr:nvSpPr>
        <xdr:cNvPr id="13" name="テキスト ボックス 85"/>
        <xdr:cNvSpPr txBox="1">
          <a:spLocks noChangeArrowheads="1"/>
        </xdr:cNvSpPr>
      </xdr:nvSpPr>
      <xdr:spPr>
        <a:xfrm rot="10800000" flipV="1">
          <a:off x="4267200" y="11944350"/>
          <a:ext cx="104775" cy="352425"/>
        </a:xfrm>
        <a:prstGeom prst="rect">
          <a:avLst/>
        </a:prstGeom>
        <a:noFill/>
        <a:ln w="9525" cmpd="sng">
          <a:noFill/>
        </a:ln>
      </xdr:spPr>
      <xdr:txBody>
        <a:bodyPr vertOverflow="clip" wrap="square" lIns="36000" tIns="36000" rIns="36000" bIns="36000" anchor="ctr"/>
        <a:p>
          <a:pPr algn="ctr">
            <a:defRPr/>
          </a:pPr>
          <a:fld id="{cb8c27c8-9a21-4010-8b70-44cb98043265}" type="TxLink">
            <a:rPr lang="en-US" cap="none" sz="1600" b="0" i="0" u="none" baseline="0">
              <a:solidFill>
                <a:srgbClr val="000000"/>
              </a:solidFill>
              <a:latin typeface="MS UI Gothic"/>
              <a:ea typeface="MS UI Gothic"/>
              <a:cs typeface="MS UI Gothic"/>
            </a:rPr>
            <a:t>○</a:t>
          </a:fld>
        </a:p>
      </xdr:txBody>
    </xdr:sp>
    <xdr:clientData/>
  </xdr:twoCellAnchor>
  <xdr:twoCellAnchor>
    <xdr:from>
      <xdr:col>30</xdr:col>
      <xdr:colOff>19050</xdr:colOff>
      <xdr:row>105</xdr:row>
      <xdr:rowOff>19050</xdr:rowOff>
    </xdr:from>
    <xdr:to>
      <xdr:col>32</xdr:col>
      <xdr:colOff>85725</xdr:colOff>
      <xdr:row>107</xdr:row>
      <xdr:rowOff>85725</xdr:rowOff>
    </xdr:to>
    <xdr:sp textlink="'so-data'!$AD$31">
      <xdr:nvSpPr>
        <xdr:cNvPr id="14" name="テキスト ボックス 86"/>
        <xdr:cNvSpPr txBox="1">
          <a:spLocks noChangeArrowheads="1"/>
        </xdr:cNvSpPr>
      </xdr:nvSpPr>
      <xdr:spPr>
        <a:xfrm rot="10800000" flipV="1">
          <a:off x="4933950" y="11953875"/>
          <a:ext cx="390525" cy="352425"/>
        </a:xfrm>
        <a:prstGeom prst="rect">
          <a:avLst/>
        </a:prstGeom>
        <a:noFill/>
        <a:ln w="9525" cmpd="sng">
          <a:noFill/>
        </a:ln>
      </xdr:spPr>
      <xdr:txBody>
        <a:bodyPr vertOverflow="clip" wrap="square" lIns="36000" tIns="36000" rIns="36000" bIns="36000" anchor="ctr"/>
        <a:p>
          <a:pPr algn="ctr">
            <a:defRPr/>
          </a:pPr>
          <a:fld id="{7baba9dd-4d3a-4658-b1b3-2fdce9e9fd80}" type="TxLink">
            <a:rPr lang="en-US" cap="none" sz="1000" b="0" i="0" u="none" baseline="0">
              <a:solidFill>
                <a:srgbClr val="000000"/>
              </a:solidFill>
            </a:rPr>
            <a:t> </a:t>
          </a:fld>
        </a:p>
      </xdr:txBody>
    </xdr:sp>
    <xdr:clientData/>
  </xdr:twoCellAnchor>
  <xdr:twoCellAnchor>
    <xdr:from>
      <xdr:col>1</xdr:col>
      <xdr:colOff>28575</xdr:colOff>
      <xdr:row>102</xdr:row>
      <xdr:rowOff>95250</xdr:rowOff>
    </xdr:from>
    <xdr:to>
      <xdr:col>3</xdr:col>
      <xdr:colOff>238125</xdr:colOff>
      <xdr:row>104</xdr:row>
      <xdr:rowOff>104775</xdr:rowOff>
    </xdr:to>
    <xdr:sp textlink="'so-data'!$AD$24">
      <xdr:nvSpPr>
        <xdr:cNvPr id="15" name="テキスト ボックス 87"/>
        <xdr:cNvSpPr txBox="1">
          <a:spLocks noChangeArrowheads="1"/>
        </xdr:cNvSpPr>
      </xdr:nvSpPr>
      <xdr:spPr>
        <a:xfrm rot="10800000" flipV="1">
          <a:off x="180975" y="11525250"/>
          <a:ext cx="609600" cy="352425"/>
        </a:xfrm>
        <a:prstGeom prst="rect">
          <a:avLst/>
        </a:prstGeom>
        <a:noFill/>
        <a:ln w="9525" cmpd="sng">
          <a:noFill/>
        </a:ln>
      </xdr:spPr>
      <xdr:txBody>
        <a:bodyPr vertOverflow="clip" wrap="square" lIns="36000" tIns="36000" rIns="36000" bIns="36000" anchor="ctr"/>
        <a:p>
          <a:pPr algn="ctr">
            <a:defRPr/>
          </a:pPr>
          <a:fld id="{8e539aeb-10dc-4887-99e3-a36be2746dcd}" type="TxLink">
            <a:rPr lang="en-US" cap="none" sz="1600" b="0" i="0" u="none" baseline="0">
              <a:solidFill>
                <a:srgbClr val="000000"/>
              </a:solidFill>
              <a:latin typeface="MS UI Gothic"/>
              <a:ea typeface="MS UI Gothic"/>
              <a:cs typeface="MS UI Gothic"/>
            </a:rPr>
            <a:t> </a:t>
          </a:fld>
        </a:p>
      </xdr:txBody>
    </xdr:sp>
    <xdr:clientData/>
  </xdr:twoCellAnchor>
  <xdr:twoCellAnchor>
    <xdr:from>
      <xdr:col>1</xdr:col>
      <xdr:colOff>28575</xdr:colOff>
      <xdr:row>103</xdr:row>
      <xdr:rowOff>85725</xdr:rowOff>
    </xdr:from>
    <xdr:to>
      <xdr:col>3</xdr:col>
      <xdr:colOff>238125</xdr:colOff>
      <xdr:row>106</xdr:row>
      <xdr:rowOff>57150</xdr:rowOff>
    </xdr:to>
    <xdr:sp textlink="'so-data'!$AD$25">
      <xdr:nvSpPr>
        <xdr:cNvPr id="16" name="テキスト ボックス 88"/>
        <xdr:cNvSpPr txBox="1">
          <a:spLocks noChangeArrowheads="1"/>
        </xdr:cNvSpPr>
      </xdr:nvSpPr>
      <xdr:spPr>
        <a:xfrm rot="10800000" flipV="1">
          <a:off x="180975" y="11696700"/>
          <a:ext cx="609600" cy="352425"/>
        </a:xfrm>
        <a:prstGeom prst="rect">
          <a:avLst/>
        </a:prstGeom>
        <a:noFill/>
        <a:ln w="9525" cmpd="sng">
          <a:noFill/>
        </a:ln>
      </xdr:spPr>
      <xdr:txBody>
        <a:bodyPr vertOverflow="clip" wrap="square" lIns="36000" tIns="36000" rIns="36000" bIns="36000" anchor="ctr"/>
        <a:p>
          <a:pPr algn="ctr">
            <a:defRPr/>
          </a:pPr>
          <a:fld id="{a621e508-0d13-4f71-ab49-0f8c64d210a6}" type="TxLink">
            <a:rPr lang="en-US" cap="none" sz="1000" b="0" i="0" u="none" baseline="0">
              <a:solidFill>
                <a:srgbClr val="000000"/>
              </a:solidFill>
            </a:rPr>
            <a:t> </a:t>
          </a:fld>
        </a:p>
      </xdr:txBody>
    </xdr:sp>
    <xdr:clientData/>
  </xdr:twoCellAnchor>
  <xdr:twoCellAnchor>
    <xdr:from>
      <xdr:col>67</xdr:col>
      <xdr:colOff>114300</xdr:colOff>
      <xdr:row>33</xdr:row>
      <xdr:rowOff>19050</xdr:rowOff>
    </xdr:from>
    <xdr:to>
      <xdr:col>69</xdr:col>
      <xdr:colOff>38100</xdr:colOff>
      <xdr:row>36</xdr:row>
      <xdr:rowOff>76200</xdr:rowOff>
    </xdr:to>
    <xdr:sp textlink="'so-data'!$AE$40">
      <xdr:nvSpPr>
        <xdr:cNvPr id="17" name="テキスト ボックス 49"/>
        <xdr:cNvSpPr txBox="1">
          <a:spLocks noChangeArrowheads="1"/>
        </xdr:cNvSpPr>
      </xdr:nvSpPr>
      <xdr:spPr>
        <a:xfrm rot="10800000" flipV="1">
          <a:off x="10982325" y="3590925"/>
          <a:ext cx="247650" cy="352425"/>
        </a:xfrm>
        <a:prstGeom prst="rect">
          <a:avLst/>
        </a:prstGeom>
        <a:noFill/>
        <a:ln w="9525" cmpd="sng">
          <a:noFill/>
        </a:ln>
      </xdr:spPr>
      <xdr:txBody>
        <a:bodyPr vertOverflow="clip" wrap="square" lIns="36000" tIns="36000" rIns="36000" bIns="36000" anchor="ctr"/>
        <a:p>
          <a:pPr algn="ctr">
            <a:defRPr/>
          </a:pPr>
          <a:fld id="{12a13899-11b6-47d3-90c5-4b81c147bdf5}" type="TxLink">
            <a:rPr lang="en-US" cap="none" sz="1200" b="1" i="0" u="none" baseline="0">
              <a:solidFill>
                <a:srgbClr val="808080"/>
              </a:solidFill>
              <a:latin typeface="MS UI Gothic"/>
              <a:ea typeface="MS UI Gothic"/>
              <a:cs typeface="MS UI Gothic"/>
            </a:rPr>
            <a:t> </a:t>
          </a:fld>
        </a:p>
      </xdr:txBody>
    </xdr:sp>
    <xdr:clientData/>
  </xdr:twoCellAnchor>
  <xdr:twoCellAnchor>
    <xdr:from>
      <xdr:col>70</xdr:col>
      <xdr:colOff>114300</xdr:colOff>
      <xdr:row>33</xdr:row>
      <xdr:rowOff>57150</xdr:rowOff>
    </xdr:from>
    <xdr:to>
      <xdr:col>72</xdr:col>
      <xdr:colOff>28575</xdr:colOff>
      <xdr:row>36</xdr:row>
      <xdr:rowOff>28575</xdr:rowOff>
    </xdr:to>
    <xdr:sp textlink="'so-data'!$AE$41">
      <xdr:nvSpPr>
        <xdr:cNvPr id="18" name="テキスト ボックス 50"/>
        <xdr:cNvSpPr txBox="1">
          <a:spLocks noChangeArrowheads="1"/>
        </xdr:cNvSpPr>
      </xdr:nvSpPr>
      <xdr:spPr>
        <a:xfrm rot="10800000" flipV="1">
          <a:off x="11468100" y="3629025"/>
          <a:ext cx="238125" cy="266700"/>
        </a:xfrm>
        <a:prstGeom prst="rect">
          <a:avLst/>
        </a:prstGeom>
        <a:noFill/>
        <a:ln w="9525" cmpd="sng">
          <a:noFill/>
        </a:ln>
      </xdr:spPr>
      <xdr:txBody>
        <a:bodyPr vertOverflow="clip" wrap="square" lIns="36000" tIns="36000" rIns="36000" bIns="36000" anchor="ctr"/>
        <a:p>
          <a:pPr algn="ctr">
            <a:defRPr/>
          </a:pPr>
          <a:fld id="{2e7d4f31-ed29-4f9f-b520-43ff9a35d9f3}" type="TxLink">
            <a:rPr lang="en-US" cap="none" sz="1050" b="1" i="0" u="none" baseline="0">
              <a:solidFill>
                <a:srgbClr val="808080"/>
              </a:solidFill>
              <a:latin typeface="MS UI Gothic"/>
              <a:ea typeface="MS UI Gothic"/>
              <a:cs typeface="MS UI Gothic"/>
            </a:rPr>
            <a:t>○</a:t>
          </a:fld>
        </a:p>
      </xdr:txBody>
    </xdr:sp>
    <xdr:clientData/>
  </xdr:twoCellAnchor>
  <xdr:twoCellAnchor>
    <xdr:from>
      <xdr:col>49</xdr:col>
      <xdr:colOff>104775</xdr:colOff>
      <xdr:row>33</xdr:row>
      <xdr:rowOff>47625</xdr:rowOff>
    </xdr:from>
    <xdr:to>
      <xdr:col>51</xdr:col>
      <xdr:colOff>114300</xdr:colOff>
      <xdr:row>36</xdr:row>
      <xdr:rowOff>28575</xdr:rowOff>
    </xdr:to>
    <xdr:sp textlink="'so-data'!$AE$27">
      <xdr:nvSpPr>
        <xdr:cNvPr id="19" name="テキスト ボックス 51"/>
        <xdr:cNvSpPr txBox="1">
          <a:spLocks noChangeArrowheads="1"/>
        </xdr:cNvSpPr>
      </xdr:nvSpPr>
      <xdr:spPr>
        <a:xfrm rot="10800000" flipV="1">
          <a:off x="8191500" y="3619500"/>
          <a:ext cx="333375" cy="276225"/>
        </a:xfrm>
        <a:prstGeom prst="rect">
          <a:avLst/>
        </a:prstGeom>
        <a:noFill/>
        <a:ln w="9525" cmpd="sng">
          <a:noFill/>
        </a:ln>
      </xdr:spPr>
      <xdr:txBody>
        <a:bodyPr vertOverflow="clip" wrap="square" lIns="36000" tIns="36000" rIns="36000" bIns="36000" anchor="ctr"/>
        <a:p>
          <a:pPr algn="ctr">
            <a:defRPr/>
          </a:pPr>
          <a:fld id="{0b63df43-675a-4998-8289-94a5e1cb47b4}" type="TxLink">
            <a:rPr lang="en-US" cap="none" sz="1200" b="1" i="0" u="none" baseline="0">
              <a:solidFill>
                <a:srgbClr val="808080"/>
              </a:solidFill>
              <a:latin typeface="MS UI Gothic"/>
              <a:ea typeface="MS UI Gothic"/>
              <a:cs typeface="MS UI Gothic"/>
            </a:rPr>
            <a:t> </a:t>
          </a:fld>
        </a:p>
      </xdr:txBody>
    </xdr:sp>
    <xdr:clientData/>
  </xdr:twoCellAnchor>
  <xdr:twoCellAnchor>
    <xdr:from>
      <xdr:col>49</xdr:col>
      <xdr:colOff>85725</xdr:colOff>
      <xdr:row>36</xdr:row>
      <xdr:rowOff>9525</xdr:rowOff>
    </xdr:from>
    <xdr:to>
      <xdr:col>51</xdr:col>
      <xdr:colOff>66675</xdr:colOff>
      <xdr:row>38</xdr:row>
      <xdr:rowOff>9525</xdr:rowOff>
    </xdr:to>
    <xdr:sp textlink="'so-data'!$AE$28">
      <xdr:nvSpPr>
        <xdr:cNvPr id="20" name="テキスト ボックス 52"/>
        <xdr:cNvSpPr txBox="1">
          <a:spLocks noChangeArrowheads="1"/>
        </xdr:cNvSpPr>
      </xdr:nvSpPr>
      <xdr:spPr>
        <a:xfrm rot="10800000" flipV="1">
          <a:off x="8172450" y="3876675"/>
          <a:ext cx="304800" cy="209550"/>
        </a:xfrm>
        <a:prstGeom prst="rect">
          <a:avLst/>
        </a:prstGeom>
        <a:noFill/>
        <a:ln w="9525" cmpd="sng">
          <a:noFill/>
        </a:ln>
      </xdr:spPr>
      <xdr:txBody>
        <a:bodyPr vertOverflow="clip" wrap="square" lIns="36000" tIns="36000" rIns="36000" bIns="36000" anchor="ctr"/>
        <a:p>
          <a:pPr algn="ctr">
            <a:defRPr/>
          </a:pPr>
          <a:fld id="{deb83044-abfc-4459-bb4b-3ae0260979e2}" type="TxLink">
            <a:rPr lang="en-US" cap="none" sz="1200" b="1" i="0" u="none" baseline="0">
              <a:solidFill>
                <a:srgbClr val="808080"/>
              </a:solidFill>
              <a:latin typeface="MS UI Gothic"/>
              <a:ea typeface="MS UI Gothic"/>
              <a:cs typeface="MS UI Gothic"/>
            </a:rPr>
            <a:t>○</a:t>
          </a:fld>
        </a:p>
      </xdr:txBody>
    </xdr:sp>
    <xdr:clientData/>
  </xdr:twoCellAnchor>
  <xdr:twoCellAnchor>
    <xdr:from>
      <xdr:col>67</xdr:col>
      <xdr:colOff>9525</xdr:colOff>
      <xdr:row>7</xdr:row>
      <xdr:rowOff>142875</xdr:rowOff>
    </xdr:from>
    <xdr:to>
      <xdr:col>68</xdr:col>
      <xdr:colOff>152400</xdr:colOff>
      <xdr:row>10</xdr:row>
      <xdr:rowOff>19050</xdr:rowOff>
    </xdr:to>
    <xdr:sp textlink="'so-data'!$AE$30">
      <xdr:nvSpPr>
        <xdr:cNvPr id="21" name="テキスト ボックス 53"/>
        <xdr:cNvSpPr txBox="1">
          <a:spLocks noChangeArrowheads="1"/>
        </xdr:cNvSpPr>
      </xdr:nvSpPr>
      <xdr:spPr>
        <a:xfrm rot="10800000" flipV="1">
          <a:off x="10877550" y="1266825"/>
          <a:ext cx="304800" cy="228600"/>
        </a:xfrm>
        <a:prstGeom prst="rect">
          <a:avLst/>
        </a:prstGeom>
        <a:noFill/>
        <a:ln w="9525" cmpd="sng">
          <a:noFill/>
        </a:ln>
      </xdr:spPr>
      <xdr:txBody>
        <a:bodyPr vertOverflow="clip" wrap="square" lIns="36000" tIns="36000" rIns="36000" bIns="36000" anchor="ctr"/>
        <a:p>
          <a:pPr algn="ctr">
            <a:defRPr/>
          </a:pPr>
          <a:fld id="{5827e9ff-e704-44c0-9350-19d69df22bea}" type="TxLink">
            <a:rPr lang="en-US" cap="none" sz="1200" b="1" i="0" u="none" baseline="0">
              <a:solidFill>
                <a:srgbClr val="000000"/>
              </a:solidFill>
              <a:latin typeface="MS UI Gothic"/>
              <a:ea typeface="MS UI Gothic"/>
              <a:cs typeface="MS UI Gothic"/>
            </a:rPr>
            <a:t> </a:t>
          </a:fld>
        </a:p>
      </xdr:txBody>
    </xdr:sp>
    <xdr:clientData/>
  </xdr:twoCellAnchor>
  <xdr:twoCellAnchor>
    <xdr:from>
      <xdr:col>70</xdr:col>
      <xdr:colOff>85725</xdr:colOff>
      <xdr:row>7</xdr:row>
      <xdr:rowOff>152400</xdr:rowOff>
    </xdr:from>
    <xdr:to>
      <xdr:col>71</xdr:col>
      <xdr:colOff>161925</xdr:colOff>
      <xdr:row>10</xdr:row>
      <xdr:rowOff>9525</xdr:rowOff>
    </xdr:to>
    <xdr:sp textlink="'so-data'!$AE$31">
      <xdr:nvSpPr>
        <xdr:cNvPr id="22" name="テキスト ボックス 54"/>
        <xdr:cNvSpPr txBox="1">
          <a:spLocks noChangeArrowheads="1"/>
        </xdr:cNvSpPr>
      </xdr:nvSpPr>
      <xdr:spPr>
        <a:xfrm rot="10800000" flipV="1">
          <a:off x="11439525" y="1276350"/>
          <a:ext cx="238125" cy="209550"/>
        </a:xfrm>
        <a:prstGeom prst="rect">
          <a:avLst/>
        </a:prstGeom>
        <a:noFill/>
        <a:ln w="9525" cmpd="sng">
          <a:noFill/>
        </a:ln>
      </xdr:spPr>
      <xdr:txBody>
        <a:bodyPr vertOverflow="clip" wrap="square" lIns="36000" tIns="36000" rIns="36000" bIns="36000" anchor="ctr"/>
        <a:p>
          <a:pPr algn="ctr">
            <a:defRPr/>
          </a:pPr>
          <a:fld id="{55d91b47-c0ca-438a-aa1d-4058eb1f94f1}" type="TxLink">
            <a:rPr lang="en-US" cap="none" sz="900" b="0" i="0" u="none" baseline="0">
              <a:solidFill>
                <a:srgbClr val="808080"/>
              </a:solidFill>
              <a:latin typeface="MS UI Gothic"/>
              <a:ea typeface="MS UI Gothic"/>
              <a:cs typeface="MS UI Gothic"/>
            </a:rPr>
            <a:t>○</a:t>
          </a:fld>
        </a:p>
      </xdr:txBody>
    </xdr:sp>
    <xdr:clientData/>
  </xdr:twoCellAnchor>
  <xdr:twoCellAnchor>
    <xdr:from>
      <xdr:col>39</xdr:col>
      <xdr:colOff>152400</xdr:colOff>
      <xdr:row>4</xdr:row>
      <xdr:rowOff>0</xdr:rowOff>
    </xdr:from>
    <xdr:to>
      <xdr:col>41</xdr:col>
      <xdr:colOff>19050</xdr:colOff>
      <xdr:row>5</xdr:row>
      <xdr:rowOff>57150</xdr:rowOff>
    </xdr:to>
    <xdr:sp textlink="'so-data'!$AE$24">
      <xdr:nvSpPr>
        <xdr:cNvPr id="23" name="テキスト ボックス 55"/>
        <xdr:cNvSpPr txBox="1">
          <a:spLocks noChangeArrowheads="1"/>
        </xdr:cNvSpPr>
      </xdr:nvSpPr>
      <xdr:spPr>
        <a:xfrm rot="10800000" flipV="1">
          <a:off x="6419850" y="600075"/>
          <a:ext cx="266700" cy="238125"/>
        </a:xfrm>
        <a:prstGeom prst="rect">
          <a:avLst/>
        </a:prstGeom>
        <a:noFill/>
        <a:ln w="9525" cmpd="sng">
          <a:noFill/>
        </a:ln>
      </xdr:spPr>
      <xdr:txBody>
        <a:bodyPr vertOverflow="clip" wrap="square" lIns="36000" tIns="36000" rIns="36000" bIns="36000" anchor="ctr"/>
        <a:p>
          <a:pPr algn="ctr">
            <a:defRPr/>
          </a:pPr>
          <a:fld id="{ffc35a8c-bed7-44f0-846d-ffd502dbda6f}" type="TxLink">
            <a:rPr lang="en-US" cap="none" sz="1200" b="1" i="0" u="none" baseline="0">
              <a:solidFill>
                <a:srgbClr val="000000"/>
              </a:solidFill>
              <a:latin typeface="MS UI Gothic"/>
              <a:ea typeface="MS UI Gothic"/>
              <a:cs typeface="MS UI Gothic"/>
            </a:rPr>
            <a:t> </a:t>
          </a:fld>
        </a:p>
      </xdr:txBody>
    </xdr:sp>
    <xdr:clientData/>
  </xdr:twoCellAnchor>
  <xdr:twoCellAnchor>
    <xdr:from>
      <xdr:col>41</xdr:col>
      <xdr:colOff>85725</xdr:colOff>
      <xdr:row>3</xdr:row>
      <xdr:rowOff>133350</xdr:rowOff>
    </xdr:from>
    <xdr:to>
      <xdr:col>42</xdr:col>
      <xdr:colOff>133350</xdr:colOff>
      <xdr:row>5</xdr:row>
      <xdr:rowOff>57150</xdr:rowOff>
    </xdr:to>
    <xdr:sp textlink="'so-data'!$AE$25">
      <xdr:nvSpPr>
        <xdr:cNvPr id="24" name="テキスト ボックス 56"/>
        <xdr:cNvSpPr txBox="1">
          <a:spLocks noChangeArrowheads="1"/>
        </xdr:cNvSpPr>
      </xdr:nvSpPr>
      <xdr:spPr>
        <a:xfrm rot="10800000" flipV="1">
          <a:off x="6753225" y="552450"/>
          <a:ext cx="333375" cy="285750"/>
        </a:xfrm>
        <a:prstGeom prst="rect">
          <a:avLst/>
        </a:prstGeom>
        <a:noFill/>
        <a:ln w="9525" cmpd="sng">
          <a:noFill/>
        </a:ln>
      </xdr:spPr>
      <xdr:txBody>
        <a:bodyPr vertOverflow="clip" wrap="square" lIns="36000" tIns="36000" rIns="36000" bIns="36000" anchor="ctr"/>
        <a:p>
          <a:pPr algn="ctr">
            <a:defRPr/>
          </a:pPr>
          <a:fld id="{f0b3d9a3-362d-463b-91f2-ef2a9775cdda}" type="TxLink">
            <a:rPr lang="en-US" cap="none" sz="1200" b="1" i="0" u="none" baseline="0">
              <a:solidFill>
                <a:srgbClr val="000000"/>
              </a:solidFill>
              <a:latin typeface="MS UI Gothic"/>
              <a:ea typeface="MS UI Gothic"/>
              <a:cs typeface="MS UI Gothic"/>
            </a:rPr>
            <a:t>○</a:t>
          </a:fld>
        </a:p>
      </xdr:txBody>
    </xdr:sp>
    <xdr:clientData/>
  </xdr:twoCellAnchor>
  <xdr:twoCellAnchor>
    <xdr:from>
      <xdr:col>67</xdr:col>
      <xdr:colOff>114300</xdr:colOff>
      <xdr:row>130</xdr:row>
      <xdr:rowOff>19050</xdr:rowOff>
    </xdr:from>
    <xdr:to>
      <xdr:col>69</xdr:col>
      <xdr:colOff>38100</xdr:colOff>
      <xdr:row>133</xdr:row>
      <xdr:rowOff>76200</xdr:rowOff>
    </xdr:to>
    <xdr:sp textlink="'so-data'!$AD$40">
      <xdr:nvSpPr>
        <xdr:cNvPr id="25" name="テキスト ボックス 73"/>
        <xdr:cNvSpPr txBox="1">
          <a:spLocks noChangeArrowheads="1"/>
        </xdr:cNvSpPr>
      </xdr:nvSpPr>
      <xdr:spPr>
        <a:xfrm rot="10800000" flipV="1">
          <a:off x="10982325" y="14297025"/>
          <a:ext cx="247650" cy="352425"/>
        </a:xfrm>
        <a:prstGeom prst="rect">
          <a:avLst/>
        </a:prstGeom>
        <a:noFill/>
        <a:ln w="9525" cmpd="sng">
          <a:noFill/>
        </a:ln>
      </xdr:spPr>
      <xdr:txBody>
        <a:bodyPr vertOverflow="clip" wrap="square" lIns="36000" tIns="36000" rIns="36000" bIns="36000" anchor="ctr"/>
        <a:p>
          <a:pPr algn="ctr">
            <a:defRPr/>
          </a:pPr>
          <a:fld id="{52162579-8683-4441-bd5c-9d337ea5ef2c}" type="TxLink">
            <a:rPr lang="en-US" cap="none" sz="1600" b="0" i="0" u="none" baseline="0">
              <a:solidFill>
                <a:srgbClr val="000000"/>
              </a:solidFill>
              <a:latin typeface="MS UI Gothic"/>
              <a:ea typeface="MS UI Gothic"/>
              <a:cs typeface="MS UI Gothic"/>
            </a:rPr>
            <a:t>○</a:t>
          </a:fld>
        </a:p>
      </xdr:txBody>
    </xdr:sp>
    <xdr:clientData/>
  </xdr:twoCellAnchor>
  <xdr:twoCellAnchor>
    <xdr:from>
      <xdr:col>70</xdr:col>
      <xdr:colOff>114300</xdr:colOff>
      <xdr:row>130</xdr:row>
      <xdr:rowOff>19050</xdr:rowOff>
    </xdr:from>
    <xdr:to>
      <xdr:col>72</xdr:col>
      <xdr:colOff>19050</xdr:colOff>
      <xdr:row>133</xdr:row>
      <xdr:rowOff>66675</xdr:rowOff>
    </xdr:to>
    <xdr:sp textlink="'so-data'!$AD$41">
      <xdr:nvSpPr>
        <xdr:cNvPr id="26" name="テキスト ボックス 74"/>
        <xdr:cNvSpPr txBox="1">
          <a:spLocks noChangeArrowheads="1"/>
        </xdr:cNvSpPr>
      </xdr:nvSpPr>
      <xdr:spPr>
        <a:xfrm rot="10800000" flipV="1">
          <a:off x="11468100" y="14297025"/>
          <a:ext cx="228600" cy="342900"/>
        </a:xfrm>
        <a:prstGeom prst="rect">
          <a:avLst/>
        </a:prstGeom>
        <a:noFill/>
        <a:ln w="9525" cmpd="sng">
          <a:noFill/>
        </a:ln>
      </xdr:spPr>
      <xdr:txBody>
        <a:bodyPr vertOverflow="clip" wrap="square" lIns="36000" tIns="36000" rIns="36000" bIns="36000" anchor="ctr"/>
        <a:p>
          <a:pPr algn="ctr">
            <a:defRPr/>
          </a:pPr>
          <a:fld id="{7e6ac515-ba0e-43f1-8013-7d484e7dc519}" type="TxLink">
            <a:rPr lang="en-US" cap="none" sz="1000" b="0" i="0" u="none" baseline="0">
              <a:solidFill>
                <a:srgbClr val="000000"/>
              </a:solidFill>
            </a:rPr>
            <a:t> </a:t>
          </a:fld>
        </a:p>
      </xdr:txBody>
    </xdr:sp>
    <xdr:clientData/>
  </xdr:twoCellAnchor>
  <xdr:twoCellAnchor>
    <xdr:from>
      <xdr:col>48</xdr:col>
      <xdr:colOff>9525</xdr:colOff>
      <xdr:row>133</xdr:row>
      <xdr:rowOff>38100</xdr:rowOff>
    </xdr:from>
    <xdr:to>
      <xdr:col>50</xdr:col>
      <xdr:colOff>85725</xdr:colOff>
      <xdr:row>136</xdr:row>
      <xdr:rowOff>76200</xdr:rowOff>
    </xdr:to>
    <xdr:sp textlink="'so-data'!$J$27">
      <xdr:nvSpPr>
        <xdr:cNvPr id="27" name="テキスト ボックス 75"/>
        <xdr:cNvSpPr txBox="1">
          <a:spLocks noChangeArrowheads="1"/>
        </xdr:cNvSpPr>
      </xdr:nvSpPr>
      <xdr:spPr>
        <a:xfrm rot="10800000" flipV="1">
          <a:off x="7934325" y="14611350"/>
          <a:ext cx="400050" cy="342900"/>
        </a:xfrm>
        <a:prstGeom prst="rect">
          <a:avLst/>
        </a:prstGeom>
        <a:noFill/>
        <a:ln w="9525" cmpd="sng">
          <a:noFill/>
        </a:ln>
      </xdr:spPr>
      <xdr:txBody>
        <a:bodyPr vertOverflow="clip" wrap="square" lIns="36000" tIns="36000" rIns="36000" bIns="36000" anchor="ctr"/>
        <a:p>
          <a:pPr algn="ctr">
            <a:defRPr/>
          </a:pPr>
          <a:fld id="{dcd05900-84a5-4a78-b876-d01a2257bfa2}" type="TxLink">
            <a:rPr lang="en-US" cap="none" sz="1000" b="0" i="0" u="none" baseline="0">
              <a:solidFill>
                <a:srgbClr val="000000"/>
              </a:solidFill>
            </a:rPr>
            <a:t> </a:t>
          </a:fld>
        </a:p>
      </xdr:txBody>
    </xdr:sp>
    <xdr:clientData/>
  </xdr:twoCellAnchor>
  <xdr:twoCellAnchor>
    <xdr:from>
      <xdr:col>47</xdr:col>
      <xdr:colOff>133350</xdr:colOff>
      <xdr:row>135</xdr:row>
      <xdr:rowOff>19050</xdr:rowOff>
    </xdr:from>
    <xdr:to>
      <xdr:col>50</xdr:col>
      <xdr:colOff>76200</xdr:colOff>
      <xdr:row>139</xdr:row>
      <xdr:rowOff>19050</xdr:rowOff>
    </xdr:to>
    <xdr:sp textlink="'so-data'!$K$27">
      <xdr:nvSpPr>
        <xdr:cNvPr id="28" name="テキスト ボックス 76"/>
        <xdr:cNvSpPr txBox="1">
          <a:spLocks noChangeArrowheads="1"/>
        </xdr:cNvSpPr>
      </xdr:nvSpPr>
      <xdr:spPr>
        <a:xfrm rot="10800000" flipV="1">
          <a:off x="7896225" y="14801850"/>
          <a:ext cx="428625" cy="342900"/>
        </a:xfrm>
        <a:prstGeom prst="rect">
          <a:avLst/>
        </a:prstGeom>
        <a:noFill/>
        <a:ln w="9525" cmpd="sng">
          <a:noFill/>
        </a:ln>
      </xdr:spPr>
      <xdr:txBody>
        <a:bodyPr vertOverflow="clip" wrap="square" lIns="36000" tIns="36000" rIns="36000" bIns="36000" anchor="ctr"/>
        <a:p>
          <a:pPr algn="ctr">
            <a:defRPr/>
          </a:pPr>
          <a:fld id="{4c9b9d57-70f1-4661-926e-ce773aff9063}" type="TxLink">
            <a:rPr lang="en-US" cap="none" sz="1600" b="0" i="0" u="none" baseline="0">
              <a:solidFill>
                <a:srgbClr val="000000"/>
              </a:solidFill>
              <a:latin typeface="MS UI Gothic"/>
              <a:ea typeface="MS UI Gothic"/>
              <a:cs typeface="MS UI Gothic"/>
            </a:rPr>
            <a:t> </a:t>
          </a:fld>
        </a:p>
      </xdr:txBody>
    </xdr:sp>
    <xdr:clientData/>
  </xdr:twoCellAnchor>
  <xdr:twoCellAnchor>
    <xdr:from>
      <xdr:col>64</xdr:col>
      <xdr:colOff>0</xdr:colOff>
      <xdr:row>105</xdr:row>
      <xdr:rowOff>9525</xdr:rowOff>
    </xdr:from>
    <xdr:to>
      <xdr:col>64</xdr:col>
      <xdr:colOff>104775</xdr:colOff>
      <xdr:row>107</xdr:row>
      <xdr:rowOff>76200</xdr:rowOff>
    </xdr:to>
    <xdr:sp textlink="'so-data'!$AD$30">
      <xdr:nvSpPr>
        <xdr:cNvPr id="29" name="テキスト ボックス 77"/>
        <xdr:cNvSpPr txBox="1">
          <a:spLocks noChangeArrowheads="1"/>
        </xdr:cNvSpPr>
      </xdr:nvSpPr>
      <xdr:spPr>
        <a:xfrm rot="10800000" flipV="1">
          <a:off x="10382250" y="11944350"/>
          <a:ext cx="104775" cy="352425"/>
        </a:xfrm>
        <a:prstGeom prst="rect">
          <a:avLst/>
        </a:prstGeom>
        <a:noFill/>
        <a:ln w="9525" cmpd="sng">
          <a:noFill/>
        </a:ln>
      </xdr:spPr>
      <xdr:txBody>
        <a:bodyPr vertOverflow="clip" wrap="square" lIns="36000" tIns="36000" rIns="36000" bIns="36000" anchor="ctr"/>
        <a:p>
          <a:pPr algn="ctr">
            <a:defRPr/>
          </a:pPr>
          <a:fld id="{2b372827-d748-4cb9-90be-c049d1610905}" type="TxLink">
            <a:rPr lang="en-US" cap="none" sz="1600" b="0" i="0" u="none" baseline="0">
              <a:solidFill>
                <a:srgbClr val="000000"/>
              </a:solidFill>
              <a:latin typeface="MS UI Gothic"/>
              <a:ea typeface="MS UI Gothic"/>
              <a:cs typeface="MS UI Gothic"/>
            </a:rPr>
            <a:t>○</a:t>
          </a:fld>
        </a:p>
      </xdr:txBody>
    </xdr:sp>
    <xdr:clientData/>
  </xdr:twoCellAnchor>
  <xdr:twoCellAnchor>
    <xdr:from>
      <xdr:col>68</xdr:col>
      <xdr:colOff>19050</xdr:colOff>
      <xdr:row>105</xdr:row>
      <xdr:rowOff>19050</xdr:rowOff>
    </xdr:from>
    <xdr:to>
      <xdr:col>70</xdr:col>
      <xdr:colOff>85725</xdr:colOff>
      <xdr:row>107</xdr:row>
      <xdr:rowOff>85725</xdr:rowOff>
    </xdr:to>
    <xdr:sp textlink="'so-data'!$AD$31">
      <xdr:nvSpPr>
        <xdr:cNvPr id="30" name="テキスト ボックス 78"/>
        <xdr:cNvSpPr txBox="1">
          <a:spLocks noChangeArrowheads="1"/>
        </xdr:cNvSpPr>
      </xdr:nvSpPr>
      <xdr:spPr>
        <a:xfrm rot="10800000" flipV="1">
          <a:off x="11049000" y="11953875"/>
          <a:ext cx="390525" cy="352425"/>
        </a:xfrm>
        <a:prstGeom prst="rect">
          <a:avLst/>
        </a:prstGeom>
        <a:noFill/>
        <a:ln w="9525" cmpd="sng">
          <a:noFill/>
        </a:ln>
      </xdr:spPr>
      <xdr:txBody>
        <a:bodyPr vertOverflow="clip" wrap="square" lIns="36000" tIns="36000" rIns="36000" bIns="36000" anchor="ctr"/>
        <a:p>
          <a:pPr algn="ctr">
            <a:defRPr/>
          </a:pPr>
          <a:fld id="{0bd3f3fe-3ca8-4cc7-a213-f1c5a5bbe771}" type="TxLink">
            <a:rPr lang="en-US" cap="none" sz="1000" b="0" i="0" u="none" baseline="0">
              <a:solidFill>
                <a:srgbClr val="000000"/>
              </a:solidFill>
            </a:rPr>
            <a:t> </a:t>
          </a:fld>
        </a:p>
      </xdr:txBody>
    </xdr:sp>
    <xdr:clientData/>
  </xdr:twoCellAnchor>
  <xdr:twoCellAnchor>
    <xdr:from>
      <xdr:col>39</xdr:col>
      <xdr:colOff>28575</xdr:colOff>
      <xdr:row>102</xdr:row>
      <xdr:rowOff>95250</xdr:rowOff>
    </xdr:from>
    <xdr:to>
      <xdr:col>41</xdr:col>
      <xdr:colOff>238125</xdr:colOff>
      <xdr:row>104</xdr:row>
      <xdr:rowOff>104775</xdr:rowOff>
    </xdr:to>
    <xdr:sp textlink="'so-data'!$AD$24">
      <xdr:nvSpPr>
        <xdr:cNvPr id="31" name="テキスト ボックス 79"/>
        <xdr:cNvSpPr txBox="1">
          <a:spLocks noChangeArrowheads="1"/>
        </xdr:cNvSpPr>
      </xdr:nvSpPr>
      <xdr:spPr>
        <a:xfrm rot="10800000" flipV="1">
          <a:off x="6296025" y="11525250"/>
          <a:ext cx="609600" cy="352425"/>
        </a:xfrm>
        <a:prstGeom prst="rect">
          <a:avLst/>
        </a:prstGeom>
        <a:noFill/>
        <a:ln w="9525" cmpd="sng">
          <a:noFill/>
        </a:ln>
      </xdr:spPr>
      <xdr:txBody>
        <a:bodyPr vertOverflow="clip" wrap="square" lIns="36000" tIns="36000" rIns="36000" bIns="36000" anchor="ctr"/>
        <a:p>
          <a:pPr algn="ctr">
            <a:defRPr/>
          </a:pPr>
          <a:fld id="{4db5e827-da83-4873-8388-f400d6f8dfdb}" type="TxLink">
            <a:rPr lang="en-US" cap="none" sz="1600" b="0" i="0" u="none" baseline="0">
              <a:solidFill>
                <a:srgbClr val="000000"/>
              </a:solidFill>
              <a:latin typeface="MS UI Gothic"/>
              <a:ea typeface="MS UI Gothic"/>
              <a:cs typeface="MS UI Gothic"/>
            </a:rPr>
            <a:t> </a:t>
          </a:fld>
        </a:p>
      </xdr:txBody>
    </xdr:sp>
    <xdr:clientData/>
  </xdr:twoCellAnchor>
  <xdr:twoCellAnchor>
    <xdr:from>
      <xdr:col>39</xdr:col>
      <xdr:colOff>28575</xdr:colOff>
      <xdr:row>103</xdr:row>
      <xdr:rowOff>85725</xdr:rowOff>
    </xdr:from>
    <xdr:to>
      <xdr:col>41</xdr:col>
      <xdr:colOff>238125</xdr:colOff>
      <xdr:row>106</xdr:row>
      <xdr:rowOff>57150</xdr:rowOff>
    </xdr:to>
    <xdr:sp textlink="'so-data'!$AD$25">
      <xdr:nvSpPr>
        <xdr:cNvPr id="32" name="テキスト ボックス 80"/>
        <xdr:cNvSpPr txBox="1">
          <a:spLocks noChangeArrowheads="1"/>
        </xdr:cNvSpPr>
      </xdr:nvSpPr>
      <xdr:spPr>
        <a:xfrm rot="10800000" flipV="1">
          <a:off x="6296025" y="11696700"/>
          <a:ext cx="609600" cy="352425"/>
        </a:xfrm>
        <a:prstGeom prst="rect">
          <a:avLst/>
        </a:prstGeom>
        <a:noFill/>
        <a:ln w="9525" cmpd="sng">
          <a:noFill/>
        </a:ln>
      </xdr:spPr>
      <xdr:txBody>
        <a:bodyPr vertOverflow="clip" wrap="square" lIns="36000" tIns="36000" rIns="36000" bIns="36000" anchor="ctr"/>
        <a:p>
          <a:pPr algn="ctr">
            <a:defRPr/>
          </a:pPr>
          <a:fld id="{392ec6ca-3214-40a8-8579-78c3433113ac}" type="TxLink">
            <a:rPr lang="en-US" cap="none" sz="900" b="0" i="0" u="none" baseline="0">
              <a:solidFill>
                <a:srgbClr val="808080"/>
              </a:solidFill>
              <a:latin typeface="MS UI Gothic"/>
              <a:ea typeface="MS UI Gothic"/>
              <a:cs typeface="MS UI Gothic"/>
            </a:rPr>
            <a:t> </a:t>
          </a:fld>
        </a:p>
      </xdr:txBody>
    </xdr:sp>
    <xdr:clientData/>
  </xdr:twoCellAnchor>
</xdr:wsDr>
</file>

<file path=xl/theme/theme1.xml><?xml version="1.0" encoding="utf-8"?>
<a:theme xmlns:a="http://schemas.openxmlformats.org/drawingml/2006/main" name="Office Theme">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5"/>
  <sheetViews>
    <sheetView tabSelected="1" zoomScalePageLayoutView="0" workbookViewId="0" topLeftCell="A1">
      <selection activeCell="B2" sqref="B2"/>
    </sheetView>
  </sheetViews>
  <sheetFormatPr defaultColWidth="9.140625" defaultRowHeight="13.5" customHeight="1"/>
  <cols>
    <col min="1" max="1" width="2.00390625" style="38" customWidth="1"/>
    <col min="2" max="2" width="2.8515625" style="39" customWidth="1"/>
    <col min="3" max="3" width="10.421875" style="39" customWidth="1"/>
    <col min="4" max="4" width="10.00390625" style="38" customWidth="1"/>
    <col min="5" max="11" width="5.28125" style="38" customWidth="1"/>
    <col min="12" max="12" width="2.8515625" style="66" customWidth="1"/>
    <col min="13" max="13" width="6.421875" style="39" customWidth="1"/>
    <col min="14" max="14" width="9.140625" style="38" customWidth="1"/>
    <col min="15" max="15" width="11.00390625" style="38" customWidth="1"/>
    <col min="16" max="16" width="10.7109375" style="38" customWidth="1"/>
    <col min="17" max="17" width="8.00390625" style="38" customWidth="1"/>
    <col min="18" max="18" width="8.28125" style="38" customWidth="1"/>
    <col min="19" max="24" width="4.57421875" style="38" customWidth="1"/>
    <col min="25" max="25" width="5.7109375" style="66" customWidth="1"/>
    <col min="26" max="26" width="7.140625" style="38" customWidth="1"/>
    <col min="27" max="27" width="3.7109375" style="38" customWidth="1"/>
    <col min="28" max="28" width="6.00390625" style="38" customWidth="1"/>
    <col min="29" max="29" width="5.7109375" style="38" customWidth="1"/>
    <col min="30" max="30" width="9.140625" style="38" customWidth="1"/>
    <col min="31" max="31" width="10.00390625" style="38" customWidth="1"/>
    <col min="32" max="16384" width="9.140625" style="38" customWidth="1"/>
  </cols>
  <sheetData>
    <row r="1" spans="2:26" ht="13.5" customHeight="1">
      <c r="B1" s="38"/>
      <c r="C1" s="38"/>
      <c r="X1" s="81" t="s">
        <v>221</v>
      </c>
      <c r="Y1" s="702"/>
      <c r="Z1" s="81" t="s">
        <v>224</v>
      </c>
    </row>
    <row r="2" spans="2:13" ht="13.5" customHeight="1">
      <c r="B2" s="74"/>
      <c r="C2" s="75" t="s">
        <v>87</v>
      </c>
      <c r="M2" s="78" t="s">
        <v>98</v>
      </c>
    </row>
    <row r="3" spans="2:13" ht="13.5" customHeight="1">
      <c r="B3" s="76"/>
      <c r="C3" s="77" t="s">
        <v>88</v>
      </c>
      <c r="M3" s="78" t="s">
        <v>86</v>
      </c>
    </row>
    <row r="4" spans="1:13" ht="13.5" customHeight="1">
      <c r="A4" s="75"/>
      <c r="B4" s="79"/>
      <c r="C4" s="77" t="s">
        <v>88</v>
      </c>
      <c r="L4" s="38"/>
      <c r="M4" s="38"/>
    </row>
    <row r="5" spans="1:3" ht="13.5" customHeight="1">
      <c r="A5" s="77"/>
      <c r="B5" s="77"/>
      <c r="C5" s="77"/>
    </row>
    <row r="6" spans="1:28" ht="13.5" customHeight="1">
      <c r="A6" s="75"/>
      <c r="B6" s="38" t="s">
        <v>20</v>
      </c>
      <c r="C6" s="75"/>
      <c r="M6" s="38" t="s">
        <v>78</v>
      </c>
      <c r="AB6" s="38" t="s">
        <v>81</v>
      </c>
    </row>
    <row r="7" spans="2:31" ht="13.5" customHeight="1">
      <c r="B7" s="200" t="s">
        <v>103</v>
      </c>
      <c r="C7" s="201"/>
      <c r="D7" s="202"/>
      <c r="E7" s="95" t="s">
        <v>102</v>
      </c>
      <c r="F7" s="98">
        <v>29</v>
      </c>
      <c r="G7" s="60" t="s">
        <v>33</v>
      </c>
      <c r="H7" s="98">
        <v>1</v>
      </c>
      <c r="I7" s="60" t="s">
        <v>65</v>
      </c>
      <c r="J7" s="98">
        <v>31</v>
      </c>
      <c r="K7" s="57" t="s">
        <v>66</v>
      </c>
      <c r="M7" s="215" t="s">
        <v>89</v>
      </c>
      <c r="N7" s="222" t="s">
        <v>30</v>
      </c>
      <c r="O7" s="210" t="s">
        <v>198</v>
      </c>
      <c r="P7" s="37" t="s">
        <v>206</v>
      </c>
      <c r="Q7" s="197" t="s">
        <v>218</v>
      </c>
      <c r="R7" s="699" t="s">
        <v>197</v>
      </c>
      <c r="S7" s="700"/>
      <c r="T7" s="700"/>
      <c r="U7" s="700"/>
      <c r="V7" s="700"/>
      <c r="W7" s="700"/>
      <c r="X7" s="700"/>
      <c r="Y7" s="701"/>
      <c r="Z7" s="197" t="s">
        <v>219</v>
      </c>
      <c r="AB7" s="79"/>
      <c r="AC7" s="247" t="s">
        <v>99</v>
      </c>
      <c r="AD7" s="247"/>
      <c r="AE7" s="247"/>
    </row>
    <row r="8" spans="2:31" ht="13.5" customHeight="1">
      <c r="B8" s="203" t="s">
        <v>100</v>
      </c>
      <c r="C8" s="203"/>
      <c r="D8" s="203"/>
      <c r="E8" s="94" t="s">
        <v>21</v>
      </c>
      <c r="F8" s="97">
        <f>+F7</f>
        <v>29</v>
      </c>
      <c r="G8" s="47" t="s">
        <v>101</v>
      </c>
      <c r="H8" s="70"/>
      <c r="I8" s="70"/>
      <c r="J8" s="70"/>
      <c r="K8" s="89"/>
      <c r="L8" s="65"/>
      <c r="M8" s="216"/>
      <c r="N8" s="213"/>
      <c r="O8" s="211"/>
      <c r="P8" s="205" t="s">
        <v>192</v>
      </c>
      <c r="Q8" s="213"/>
      <c r="R8" s="64" t="s">
        <v>104</v>
      </c>
      <c r="S8" s="194" t="s">
        <v>205</v>
      </c>
      <c r="T8" s="195"/>
      <c r="U8" s="195"/>
      <c r="V8" s="195"/>
      <c r="W8" s="195"/>
      <c r="X8" s="196"/>
      <c r="Y8" s="189"/>
      <c r="Z8" s="198"/>
      <c r="AC8" s="247"/>
      <c r="AD8" s="247"/>
      <c r="AE8" s="247"/>
    </row>
    <row r="9" spans="2:31" ht="13.5" customHeight="1">
      <c r="B9" s="204" t="s">
        <v>36</v>
      </c>
      <c r="C9" s="203"/>
      <c r="D9" s="191"/>
      <c r="E9" s="95"/>
      <c r="F9" s="87">
        <v>1</v>
      </c>
      <c r="G9" s="93" t="s">
        <v>65</v>
      </c>
      <c r="H9" s="87">
        <v>31</v>
      </c>
      <c r="I9" s="93" t="s">
        <v>66</v>
      </c>
      <c r="J9" s="60"/>
      <c r="K9" s="57"/>
      <c r="L9" s="65"/>
      <c r="M9" s="217"/>
      <c r="N9" s="214"/>
      <c r="O9" s="212"/>
      <c r="P9" s="206"/>
      <c r="Q9" s="214"/>
      <c r="R9" s="177" t="s">
        <v>196</v>
      </c>
      <c r="S9" s="64" t="s">
        <v>199</v>
      </c>
      <c r="T9" s="64" t="s">
        <v>200</v>
      </c>
      <c r="U9" s="64" t="s">
        <v>201</v>
      </c>
      <c r="V9" s="64" t="s">
        <v>202</v>
      </c>
      <c r="W9" s="64" t="s">
        <v>203</v>
      </c>
      <c r="X9" s="64" t="s">
        <v>204</v>
      </c>
      <c r="Y9" s="190" t="s">
        <v>223</v>
      </c>
      <c r="Z9" s="199"/>
      <c r="AC9" s="247"/>
      <c r="AD9" s="247"/>
      <c r="AE9" s="247"/>
    </row>
    <row r="10" spans="2:31" ht="13.5" customHeight="1">
      <c r="B10" s="223" t="s">
        <v>41</v>
      </c>
      <c r="C10" s="224"/>
      <c r="D10" s="225"/>
      <c r="E10" s="96" t="s">
        <v>21</v>
      </c>
      <c r="F10" s="97">
        <f>IF(F8="－","－",F8-1)</f>
        <v>28</v>
      </c>
      <c r="G10" s="91" t="s">
        <v>33</v>
      </c>
      <c r="H10" s="90">
        <v>1</v>
      </c>
      <c r="I10" s="91" t="s">
        <v>34</v>
      </c>
      <c r="J10" s="91"/>
      <c r="K10" s="92"/>
      <c r="L10" s="67"/>
      <c r="M10" s="37">
        <v>1</v>
      </c>
      <c r="N10" s="68" t="s">
        <v>31</v>
      </c>
      <c r="O10" s="182">
        <v>12345678</v>
      </c>
      <c r="P10" s="145" t="s">
        <v>191</v>
      </c>
      <c r="Q10" s="63" t="s">
        <v>7</v>
      </c>
      <c r="R10" s="178">
        <v>1</v>
      </c>
      <c r="S10" s="178"/>
      <c r="T10" s="178">
        <v>2</v>
      </c>
      <c r="U10" s="178"/>
      <c r="V10" s="178">
        <v>3</v>
      </c>
      <c r="W10" s="178"/>
      <c r="X10" s="178">
        <v>4</v>
      </c>
      <c r="Y10" s="703">
        <f>SUM(R10:X10)</f>
        <v>10</v>
      </c>
      <c r="Z10" s="63" t="s">
        <v>137</v>
      </c>
      <c r="AC10" s="247"/>
      <c r="AD10" s="247"/>
      <c r="AE10" s="247"/>
    </row>
    <row r="11" spans="2:31" ht="13.5" customHeight="1">
      <c r="B11" s="226"/>
      <c r="C11" s="227"/>
      <c r="D11" s="228"/>
      <c r="E11" s="44"/>
      <c r="F11" s="45"/>
      <c r="G11" s="45"/>
      <c r="H11" s="46">
        <v>12</v>
      </c>
      <c r="I11" s="49" t="s">
        <v>35</v>
      </c>
      <c r="J11" s="49"/>
      <c r="K11" s="50"/>
      <c r="L11" s="67"/>
      <c r="M11" s="37">
        <v>2</v>
      </c>
      <c r="N11" s="34" t="s">
        <v>32</v>
      </c>
      <c r="O11" s="182" t="s">
        <v>220</v>
      </c>
      <c r="P11" s="145" t="s">
        <v>141</v>
      </c>
      <c r="Q11" s="63" t="s">
        <v>8</v>
      </c>
      <c r="R11" s="178">
        <v>55</v>
      </c>
      <c r="S11" s="178">
        <v>6</v>
      </c>
      <c r="T11" s="178"/>
      <c r="U11" s="178">
        <v>7</v>
      </c>
      <c r="V11" s="178"/>
      <c r="W11" s="178">
        <v>8</v>
      </c>
      <c r="X11" s="178"/>
      <c r="Y11" s="703">
        <f aca="true" t="shared" si="0" ref="Y11:Y33">SUM(R11:X11)</f>
        <v>76</v>
      </c>
      <c r="Z11" s="63" t="s">
        <v>138</v>
      </c>
      <c r="AC11" s="248" t="s">
        <v>91</v>
      </c>
      <c r="AD11" s="248"/>
      <c r="AE11" s="248"/>
    </row>
    <row r="12" spans="2:31" ht="13.5" customHeight="1">
      <c r="B12" s="191" t="s">
        <v>190</v>
      </c>
      <c r="C12" s="192"/>
      <c r="D12" s="193"/>
      <c r="E12" s="229">
        <v>123456789012</v>
      </c>
      <c r="F12" s="230"/>
      <c r="G12" s="230"/>
      <c r="H12" s="230"/>
      <c r="I12" s="230"/>
      <c r="J12" s="230"/>
      <c r="K12" s="231"/>
      <c r="L12" s="67"/>
      <c r="M12" s="64">
        <v>3</v>
      </c>
      <c r="N12" s="34"/>
      <c r="O12" s="182"/>
      <c r="P12" s="145" t="s">
        <v>67</v>
      </c>
      <c r="Q12" s="63" t="s">
        <v>67</v>
      </c>
      <c r="R12" s="178"/>
      <c r="S12" s="178"/>
      <c r="T12" s="178"/>
      <c r="U12" s="178"/>
      <c r="V12" s="178"/>
      <c r="W12" s="178"/>
      <c r="X12" s="178"/>
      <c r="Y12" s="703">
        <f t="shared" si="0"/>
        <v>0</v>
      </c>
      <c r="Z12" s="63" t="s">
        <v>67</v>
      </c>
      <c r="AC12" s="248"/>
      <c r="AD12" s="248"/>
      <c r="AE12" s="248"/>
    </row>
    <row r="13" spans="2:31" ht="13.5" customHeight="1">
      <c r="B13" s="43">
        <v>1</v>
      </c>
      <c r="C13" s="218" t="s">
        <v>22</v>
      </c>
      <c r="D13" s="36" t="s">
        <v>42</v>
      </c>
      <c r="E13" s="233">
        <v>1001234</v>
      </c>
      <c r="F13" s="234"/>
      <c r="G13" s="235"/>
      <c r="H13" s="58"/>
      <c r="I13" s="49"/>
      <c r="J13" s="49"/>
      <c r="K13" s="50"/>
      <c r="L13" s="40"/>
      <c r="M13" s="64">
        <v>4</v>
      </c>
      <c r="N13" s="34"/>
      <c r="O13" s="182"/>
      <c r="P13" s="145" t="s">
        <v>67</v>
      </c>
      <c r="Q13" s="63" t="s">
        <v>67</v>
      </c>
      <c r="R13" s="178"/>
      <c r="S13" s="178"/>
      <c r="T13" s="178"/>
      <c r="U13" s="178"/>
      <c r="V13" s="178"/>
      <c r="W13" s="178"/>
      <c r="X13" s="178"/>
      <c r="Y13" s="703">
        <f t="shared" si="0"/>
        <v>0</v>
      </c>
      <c r="Z13" s="63" t="s">
        <v>67</v>
      </c>
      <c r="AC13" s="248"/>
      <c r="AD13" s="248"/>
      <c r="AE13" s="248"/>
    </row>
    <row r="14" spans="2:31" ht="13.5" customHeight="1">
      <c r="B14" s="232">
        <v>2</v>
      </c>
      <c r="C14" s="218"/>
      <c r="D14" s="42" t="s">
        <v>23</v>
      </c>
      <c r="E14" s="239" t="s">
        <v>194</v>
      </c>
      <c r="F14" s="240"/>
      <c r="G14" s="240"/>
      <c r="H14" s="240"/>
      <c r="I14" s="240"/>
      <c r="J14" s="240"/>
      <c r="K14" s="241"/>
      <c r="L14" s="40"/>
      <c r="M14" s="37">
        <v>5</v>
      </c>
      <c r="N14" s="34"/>
      <c r="O14" s="182"/>
      <c r="P14" s="145" t="s">
        <v>67</v>
      </c>
      <c r="Q14" s="63" t="s">
        <v>67</v>
      </c>
      <c r="R14" s="178"/>
      <c r="S14" s="178"/>
      <c r="T14" s="178"/>
      <c r="U14" s="178"/>
      <c r="V14" s="178"/>
      <c r="W14" s="178"/>
      <c r="X14" s="178"/>
      <c r="Y14" s="703">
        <f t="shared" si="0"/>
        <v>0</v>
      </c>
      <c r="Z14" s="63" t="s">
        <v>67</v>
      </c>
      <c r="AC14" s="248" t="s">
        <v>92</v>
      </c>
      <c r="AD14" s="248"/>
      <c r="AE14" s="248"/>
    </row>
    <row r="15" spans="2:31" ht="13.5" customHeight="1">
      <c r="B15" s="232"/>
      <c r="C15" s="218"/>
      <c r="D15" s="52" t="s">
        <v>79</v>
      </c>
      <c r="E15" s="242" t="s">
        <v>193</v>
      </c>
      <c r="F15" s="243"/>
      <c r="G15" s="243"/>
      <c r="H15" s="243"/>
      <c r="I15" s="243"/>
      <c r="J15" s="243"/>
      <c r="K15" s="244"/>
      <c r="L15" s="67"/>
      <c r="M15" s="37">
        <v>6</v>
      </c>
      <c r="N15" s="34"/>
      <c r="O15" s="182"/>
      <c r="P15" s="145" t="s">
        <v>67</v>
      </c>
      <c r="Q15" s="63" t="s">
        <v>67</v>
      </c>
      <c r="R15" s="178"/>
      <c r="S15" s="178"/>
      <c r="T15" s="178"/>
      <c r="U15" s="178"/>
      <c r="V15" s="178"/>
      <c r="W15" s="178"/>
      <c r="X15" s="178"/>
      <c r="Y15" s="703">
        <f t="shared" si="0"/>
        <v>0</v>
      </c>
      <c r="Z15" s="63" t="s">
        <v>67</v>
      </c>
      <c r="AC15" s="248"/>
      <c r="AD15" s="248"/>
      <c r="AE15" s="248"/>
    </row>
    <row r="16" spans="2:31" ht="13.5" customHeight="1">
      <c r="B16" s="232"/>
      <c r="C16" s="218"/>
      <c r="D16" s="53" t="s">
        <v>24</v>
      </c>
      <c r="E16" s="236" t="s">
        <v>60</v>
      </c>
      <c r="F16" s="237"/>
      <c r="G16" s="237"/>
      <c r="H16" s="238"/>
      <c r="I16" s="56"/>
      <c r="J16" s="60"/>
      <c r="K16" s="57"/>
      <c r="L16" s="40"/>
      <c r="M16" s="37">
        <v>7</v>
      </c>
      <c r="N16" s="34"/>
      <c r="O16" s="182"/>
      <c r="P16" s="145" t="s">
        <v>67</v>
      </c>
      <c r="Q16" s="63" t="s">
        <v>67</v>
      </c>
      <c r="R16" s="178"/>
      <c r="S16" s="178"/>
      <c r="T16" s="178"/>
      <c r="U16" s="178"/>
      <c r="V16" s="178"/>
      <c r="W16" s="178"/>
      <c r="X16" s="178"/>
      <c r="Y16" s="703">
        <f t="shared" si="0"/>
        <v>0</v>
      </c>
      <c r="Z16" s="63" t="s">
        <v>67</v>
      </c>
      <c r="AC16" s="248"/>
      <c r="AD16" s="248"/>
      <c r="AE16" s="248"/>
    </row>
    <row r="17" spans="2:31" ht="13.5" customHeight="1">
      <c r="B17" s="232">
        <v>3</v>
      </c>
      <c r="C17" s="218"/>
      <c r="D17" s="52" t="s">
        <v>23</v>
      </c>
      <c r="E17" s="242" t="s">
        <v>49</v>
      </c>
      <c r="F17" s="243"/>
      <c r="G17" s="243"/>
      <c r="H17" s="243"/>
      <c r="I17" s="245"/>
      <c r="J17" s="245"/>
      <c r="K17" s="246"/>
      <c r="L17" s="40"/>
      <c r="M17" s="37">
        <v>8</v>
      </c>
      <c r="N17" s="34"/>
      <c r="O17" s="182"/>
      <c r="P17" s="145" t="s">
        <v>67</v>
      </c>
      <c r="Q17" s="63" t="s">
        <v>67</v>
      </c>
      <c r="R17" s="178"/>
      <c r="S17" s="178"/>
      <c r="T17" s="178"/>
      <c r="U17" s="178"/>
      <c r="V17" s="178"/>
      <c r="W17" s="178"/>
      <c r="X17" s="178"/>
      <c r="Y17" s="703">
        <f t="shared" si="0"/>
        <v>0</v>
      </c>
      <c r="Z17" s="63" t="s">
        <v>67</v>
      </c>
      <c r="AD17" s="262" t="s">
        <v>71</v>
      </c>
      <c r="AE17" s="263"/>
    </row>
    <row r="18" spans="2:31" ht="13.5" customHeight="1">
      <c r="B18" s="232"/>
      <c r="C18" s="218"/>
      <c r="D18" s="53" t="s">
        <v>80</v>
      </c>
      <c r="E18" s="219" t="s">
        <v>50</v>
      </c>
      <c r="F18" s="220"/>
      <c r="G18" s="220"/>
      <c r="H18" s="220"/>
      <c r="I18" s="220"/>
      <c r="J18" s="220"/>
      <c r="K18" s="221"/>
      <c r="L18" s="67"/>
      <c r="M18" s="37">
        <v>9</v>
      </c>
      <c r="N18" s="34"/>
      <c r="O18" s="182"/>
      <c r="P18" s="145" t="s">
        <v>67</v>
      </c>
      <c r="Q18" s="63" t="s">
        <v>67</v>
      </c>
      <c r="R18" s="178"/>
      <c r="S18" s="178"/>
      <c r="T18" s="178"/>
      <c r="U18" s="178"/>
      <c r="V18" s="178"/>
      <c r="W18" s="178"/>
      <c r="X18" s="178"/>
      <c r="Y18" s="703">
        <f t="shared" si="0"/>
        <v>0</v>
      </c>
      <c r="Z18" s="63" t="s">
        <v>67</v>
      </c>
      <c r="AD18" s="84" t="s">
        <v>72</v>
      </c>
      <c r="AE18" s="85" t="s">
        <v>73</v>
      </c>
    </row>
    <row r="19" spans="2:31" ht="13.5" customHeight="1">
      <c r="B19" s="232">
        <v>4</v>
      </c>
      <c r="C19" s="218" t="s">
        <v>38</v>
      </c>
      <c r="D19" s="55" t="s">
        <v>39</v>
      </c>
      <c r="E19" s="239" t="s">
        <v>51</v>
      </c>
      <c r="F19" s="240"/>
      <c r="G19" s="240"/>
      <c r="H19" s="241"/>
      <c r="I19" s="56"/>
      <c r="J19" s="60"/>
      <c r="K19" s="57"/>
      <c r="L19" s="40"/>
      <c r="M19" s="37">
        <v>10</v>
      </c>
      <c r="N19" s="34"/>
      <c r="O19" s="182"/>
      <c r="P19" s="145" t="s">
        <v>67</v>
      </c>
      <c r="Q19" s="63" t="s">
        <v>67</v>
      </c>
      <c r="R19" s="178"/>
      <c r="S19" s="178"/>
      <c r="T19" s="178"/>
      <c r="U19" s="178"/>
      <c r="V19" s="178"/>
      <c r="W19" s="178"/>
      <c r="X19" s="178"/>
      <c r="Y19" s="703">
        <f t="shared" si="0"/>
        <v>0</v>
      </c>
      <c r="Z19" s="63" t="s">
        <v>67</v>
      </c>
      <c r="AC19" s="81" t="s">
        <v>89</v>
      </c>
      <c r="AD19" s="83">
        <v>1</v>
      </c>
      <c r="AE19" s="83">
        <v>2</v>
      </c>
    </row>
    <row r="20" spans="2:31" ht="13.5" customHeight="1" thickBot="1">
      <c r="B20" s="232"/>
      <c r="C20" s="218"/>
      <c r="D20" s="51" t="s">
        <v>25</v>
      </c>
      <c r="E20" s="219" t="s">
        <v>52</v>
      </c>
      <c r="F20" s="220"/>
      <c r="G20" s="220"/>
      <c r="H20" s="220"/>
      <c r="I20" s="220"/>
      <c r="J20" s="220"/>
      <c r="K20" s="221"/>
      <c r="L20" s="40"/>
      <c r="M20" s="37">
        <v>11</v>
      </c>
      <c r="N20" s="34"/>
      <c r="O20" s="182"/>
      <c r="P20" s="145" t="s">
        <v>67</v>
      </c>
      <c r="Q20" s="63" t="s">
        <v>67</v>
      </c>
      <c r="R20" s="178"/>
      <c r="S20" s="178"/>
      <c r="T20" s="178"/>
      <c r="U20" s="178"/>
      <c r="V20" s="178"/>
      <c r="W20" s="178"/>
      <c r="X20" s="178"/>
      <c r="Y20" s="703">
        <f t="shared" si="0"/>
        <v>0</v>
      </c>
      <c r="Z20" s="63" t="s">
        <v>67</v>
      </c>
      <c r="AC20" s="81" t="s">
        <v>90</v>
      </c>
      <c r="AD20" s="82" t="s">
        <v>67</v>
      </c>
      <c r="AE20" s="82" t="s">
        <v>136</v>
      </c>
    </row>
    <row r="21" spans="2:31" ht="13.5" customHeight="1" thickBot="1" thickTop="1">
      <c r="B21" s="37">
        <v>5</v>
      </c>
      <c r="C21" s="35" t="s">
        <v>37</v>
      </c>
      <c r="D21" s="36" t="s">
        <v>25</v>
      </c>
      <c r="E21" s="259" t="s">
        <v>53</v>
      </c>
      <c r="F21" s="260"/>
      <c r="G21" s="260"/>
      <c r="H21" s="260"/>
      <c r="I21" s="260"/>
      <c r="J21" s="260"/>
      <c r="K21" s="261"/>
      <c r="L21" s="40"/>
      <c r="M21" s="37">
        <v>12</v>
      </c>
      <c r="N21" s="34"/>
      <c r="O21" s="182"/>
      <c r="P21" s="145" t="s">
        <v>67</v>
      </c>
      <c r="Q21" s="63" t="s">
        <v>67</v>
      </c>
      <c r="R21" s="178"/>
      <c r="S21" s="178"/>
      <c r="T21" s="178"/>
      <c r="U21" s="178"/>
      <c r="V21" s="178"/>
      <c r="W21" s="178"/>
      <c r="X21" s="178"/>
      <c r="Y21" s="703">
        <f t="shared" si="0"/>
        <v>0</v>
      </c>
      <c r="Z21" s="63" t="s">
        <v>67</v>
      </c>
      <c r="AD21" s="264" t="str">
        <f>IF($AD$19="－","",LOOKUP($AD$19,$M$10:$M$31,$N$10:$N$31))</f>
        <v>千代田区</v>
      </c>
      <c r="AE21" s="265" t="str">
        <f>IF($AE$19="－","",LOOKUP($AE$19,$M$10:$M$31,$N$10:$N$31))</f>
        <v>中央区</v>
      </c>
    </row>
    <row r="22" spans="2:31" ht="13.5" customHeight="1" thickBot="1" thickTop="1">
      <c r="B22" s="232">
        <v>6</v>
      </c>
      <c r="C22" s="218" t="s">
        <v>26</v>
      </c>
      <c r="D22" s="42" t="s">
        <v>27</v>
      </c>
      <c r="E22" s="239" t="s">
        <v>57</v>
      </c>
      <c r="F22" s="240"/>
      <c r="G22" s="240"/>
      <c r="H22" s="240"/>
      <c r="I22" s="240"/>
      <c r="J22" s="240"/>
      <c r="K22" s="241"/>
      <c r="L22" s="40"/>
      <c r="M22" s="37">
        <v>13</v>
      </c>
      <c r="N22" s="34"/>
      <c r="O22" s="182"/>
      <c r="P22" s="145" t="s">
        <v>67</v>
      </c>
      <c r="Q22" s="63" t="s">
        <v>67</v>
      </c>
      <c r="R22" s="178"/>
      <c r="S22" s="178"/>
      <c r="T22" s="178"/>
      <c r="U22" s="178"/>
      <c r="V22" s="178"/>
      <c r="W22" s="178"/>
      <c r="X22" s="178"/>
      <c r="Y22" s="703">
        <f t="shared" si="0"/>
        <v>0</v>
      </c>
      <c r="Z22" s="63" t="s">
        <v>67</v>
      </c>
      <c r="AD22" s="264"/>
      <c r="AE22" s="265"/>
    </row>
    <row r="23" spans="2:31" ht="13.5" customHeight="1" thickTop="1">
      <c r="B23" s="232"/>
      <c r="C23" s="218"/>
      <c r="D23" s="52" t="s">
        <v>25</v>
      </c>
      <c r="E23" s="242" t="s">
        <v>54</v>
      </c>
      <c r="F23" s="243"/>
      <c r="G23" s="243"/>
      <c r="H23" s="243"/>
      <c r="I23" s="249"/>
      <c r="J23" s="249"/>
      <c r="K23" s="250"/>
      <c r="L23" s="67"/>
      <c r="M23" s="37">
        <v>14</v>
      </c>
      <c r="N23" s="34"/>
      <c r="O23" s="182"/>
      <c r="P23" s="145" t="s">
        <v>67</v>
      </c>
      <c r="Q23" s="63" t="s">
        <v>67</v>
      </c>
      <c r="R23" s="178"/>
      <c r="S23" s="178"/>
      <c r="T23" s="178"/>
      <c r="U23" s="178"/>
      <c r="V23" s="178"/>
      <c r="W23" s="178"/>
      <c r="X23" s="178"/>
      <c r="Y23" s="703">
        <f t="shared" si="0"/>
        <v>0</v>
      </c>
      <c r="Z23" s="63" t="s">
        <v>67</v>
      </c>
      <c r="AC23" s="126" t="s">
        <v>216</v>
      </c>
      <c r="AD23" s="128">
        <f>IF($AD$19="－","",LOOKUP($AD$19,$M$10:$M$31,$O$10:$O$31))</f>
        <v>12345678</v>
      </c>
      <c r="AE23" s="126" t="str">
        <f>IF($AE$19="－","",LOOKUP($AE$19,$M$10:$M$31,$O$10:$O$31))</f>
        <v>0123456789</v>
      </c>
    </row>
    <row r="24" spans="2:31" ht="13.5" customHeight="1">
      <c r="B24" s="232"/>
      <c r="C24" s="218"/>
      <c r="D24" s="52" t="s">
        <v>24</v>
      </c>
      <c r="E24" s="236" t="s">
        <v>60</v>
      </c>
      <c r="F24" s="237"/>
      <c r="G24" s="237"/>
      <c r="H24" s="237"/>
      <c r="I24" s="59"/>
      <c r="J24" s="47"/>
      <c r="K24" s="48"/>
      <c r="L24" s="67"/>
      <c r="M24" s="37">
        <v>15</v>
      </c>
      <c r="N24" s="34"/>
      <c r="O24" s="182"/>
      <c r="P24" s="145" t="s">
        <v>67</v>
      </c>
      <c r="Q24" s="63" t="s">
        <v>67</v>
      </c>
      <c r="R24" s="178"/>
      <c r="S24" s="178"/>
      <c r="T24" s="178"/>
      <c r="U24" s="178"/>
      <c r="V24" s="178"/>
      <c r="W24" s="178"/>
      <c r="X24" s="178"/>
      <c r="Y24" s="703">
        <f t="shared" si="0"/>
        <v>0</v>
      </c>
      <c r="Z24" s="63" t="s">
        <v>67</v>
      </c>
      <c r="AC24" s="125" t="s">
        <v>214</v>
      </c>
      <c r="AD24" s="125">
        <f>+IF(AD20="追加","○","")</f>
      </c>
      <c r="AE24" s="125">
        <f>+IF(AE20="追加","○","")</f>
      </c>
    </row>
    <row r="25" spans="2:31" ht="13.5" customHeight="1">
      <c r="B25" s="232"/>
      <c r="C25" s="218"/>
      <c r="D25" s="51" t="s">
        <v>28</v>
      </c>
      <c r="E25" s="253" t="s">
        <v>68</v>
      </c>
      <c r="F25" s="254"/>
      <c r="G25" s="254"/>
      <c r="H25" s="254"/>
      <c r="I25" s="58"/>
      <c r="J25" s="49"/>
      <c r="K25" s="50"/>
      <c r="L25" s="67"/>
      <c r="M25" s="37">
        <v>16</v>
      </c>
      <c r="N25" s="34"/>
      <c r="O25" s="182"/>
      <c r="P25" s="145" t="s">
        <v>67</v>
      </c>
      <c r="Q25" s="63" t="s">
        <v>67</v>
      </c>
      <c r="R25" s="178"/>
      <c r="S25" s="178"/>
      <c r="T25" s="178"/>
      <c r="U25" s="178"/>
      <c r="V25" s="178"/>
      <c r="W25" s="178"/>
      <c r="X25" s="178"/>
      <c r="Y25" s="703">
        <f t="shared" si="0"/>
        <v>0</v>
      </c>
      <c r="Z25" s="63" t="s">
        <v>67</v>
      </c>
      <c r="AC25" s="125" t="s">
        <v>215</v>
      </c>
      <c r="AD25" s="125">
        <f>+IF(AD20="訂正","○","")</f>
      </c>
      <c r="AE25" s="125" t="str">
        <f>+IF(AE20="訂正","○","")</f>
        <v>○</v>
      </c>
    </row>
    <row r="26" spans="2:31" ht="13.5" customHeight="1">
      <c r="B26" s="232">
        <v>7</v>
      </c>
      <c r="C26" s="218" t="s">
        <v>29</v>
      </c>
      <c r="D26" s="54" t="s">
        <v>80</v>
      </c>
      <c r="E26" s="251" t="s">
        <v>55</v>
      </c>
      <c r="F26" s="251"/>
      <c r="G26" s="251"/>
      <c r="H26" s="251"/>
      <c r="I26" s="252"/>
      <c r="J26" s="252"/>
      <c r="K26" s="252"/>
      <c r="L26" s="67"/>
      <c r="M26" s="37">
        <v>17</v>
      </c>
      <c r="N26" s="34"/>
      <c r="O26" s="182"/>
      <c r="P26" s="145" t="s">
        <v>67</v>
      </c>
      <c r="Q26" s="63" t="s">
        <v>67</v>
      </c>
      <c r="R26" s="178"/>
      <c r="S26" s="178"/>
      <c r="T26" s="178"/>
      <c r="U26" s="178"/>
      <c r="V26" s="178"/>
      <c r="W26" s="178"/>
      <c r="X26" s="178"/>
      <c r="Y26" s="703">
        <f t="shared" si="0"/>
        <v>0</v>
      </c>
      <c r="Z26" s="63" t="s">
        <v>67</v>
      </c>
      <c r="AC26" s="125" t="s">
        <v>217</v>
      </c>
      <c r="AD26" s="126" t="str">
        <f>IF($AD$19="－","",LOOKUP($AD$19,$M$10:$M$31,$P$10:$P$31))</f>
        <v>はい</v>
      </c>
      <c r="AE26" s="126" t="str">
        <f>IF($AE$19="－","",LOOKUP($AE$19,$M$10:$M$31,$P$10:$P$31))</f>
        <v>いいえ</v>
      </c>
    </row>
    <row r="27" spans="1:31" ht="13.5" customHeight="1">
      <c r="A27" s="41"/>
      <c r="B27" s="232"/>
      <c r="C27" s="218"/>
      <c r="D27" s="51" t="s">
        <v>24</v>
      </c>
      <c r="E27" s="267" t="s">
        <v>61</v>
      </c>
      <c r="F27" s="268"/>
      <c r="G27" s="268"/>
      <c r="H27" s="269"/>
      <c r="I27" s="56"/>
      <c r="J27" s="129"/>
      <c r="K27" s="130"/>
      <c r="L27" s="67"/>
      <c r="M27" s="37">
        <v>18</v>
      </c>
      <c r="N27" s="34"/>
      <c r="O27" s="182"/>
      <c r="P27" s="145" t="s">
        <v>67</v>
      </c>
      <c r="Q27" s="63" t="s">
        <v>67</v>
      </c>
      <c r="R27" s="178"/>
      <c r="S27" s="178"/>
      <c r="T27" s="178"/>
      <c r="U27" s="178"/>
      <c r="V27" s="178"/>
      <c r="W27" s="178"/>
      <c r="X27" s="178"/>
      <c r="Y27" s="703">
        <f t="shared" si="0"/>
        <v>0</v>
      </c>
      <c r="Z27" s="63" t="s">
        <v>67</v>
      </c>
      <c r="AC27" s="125"/>
      <c r="AD27" s="125" t="str">
        <f>+IF(AD26="はい","○","")</f>
        <v>○</v>
      </c>
      <c r="AE27" s="125">
        <f>+IF(AE26="はい","○","")</f>
      </c>
    </row>
    <row r="28" spans="1:32" ht="13.5" customHeight="1">
      <c r="A28" s="41"/>
      <c r="B28" s="37">
        <v>10</v>
      </c>
      <c r="C28" s="203" t="s">
        <v>43</v>
      </c>
      <c r="D28" s="203"/>
      <c r="E28" s="266" t="s">
        <v>56</v>
      </c>
      <c r="F28" s="266"/>
      <c r="G28" s="266"/>
      <c r="H28" s="266"/>
      <c r="I28" s="266"/>
      <c r="J28" s="266"/>
      <c r="K28" s="266"/>
      <c r="L28" s="67"/>
      <c r="M28" s="37">
        <v>19</v>
      </c>
      <c r="N28" s="34"/>
      <c r="O28" s="182"/>
      <c r="P28" s="145" t="s">
        <v>67</v>
      </c>
      <c r="Q28" s="63" t="s">
        <v>67</v>
      </c>
      <c r="R28" s="178"/>
      <c r="S28" s="178"/>
      <c r="T28" s="178"/>
      <c r="U28" s="178"/>
      <c r="V28" s="178"/>
      <c r="W28" s="178"/>
      <c r="X28" s="178"/>
      <c r="Y28" s="703">
        <f t="shared" si="0"/>
        <v>0</v>
      </c>
      <c r="Z28" s="63" t="s">
        <v>67</v>
      </c>
      <c r="AC28" s="125"/>
      <c r="AD28" s="125">
        <f>+IF(AD26="いいえ","○","")</f>
      </c>
      <c r="AE28" s="125" t="str">
        <f>+IF(AE26="いいえ","○","")</f>
        <v>○</v>
      </c>
      <c r="AF28" s="179"/>
    </row>
    <row r="29" spans="1:31" ht="13.5" customHeight="1">
      <c r="A29" s="41"/>
      <c r="B29" s="37">
        <v>11</v>
      </c>
      <c r="C29" s="203" t="s">
        <v>44</v>
      </c>
      <c r="D29" s="203"/>
      <c r="E29" s="266" t="s">
        <v>62</v>
      </c>
      <c r="F29" s="266"/>
      <c r="G29" s="266"/>
      <c r="H29" s="266"/>
      <c r="I29" s="266"/>
      <c r="J29" s="266"/>
      <c r="K29" s="266"/>
      <c r="L29" s="67"/>
      <c r="M29" s="37">
        <v>20</v>
      </c>
      <c r="N29" s="34"/>
      <c r="O29" s="182"/>
      <c r="P29" s="145" t="s">
        <v>67</v>
      </c>
      <c r="Q29" s="63" t="s">
        <v>67</v>
      </c>
      <c r="R29" s="178"/>
      <c r="S29" s="178"/>
      <c r="T29" s="178"/>
      <c r="U29" s="178"/>
      <c r="V29" s="178"/>
      <c r="W29" s="178"/>
      <c r="X29" s="178"/>
      <c r="Y29" s="703">
        <f t="shared" si="0"/>
        <v>0</v>
      </c>
      <c r="Z29" s="63" t="s">
        <v>67</v>
      </c>
      <c r="AC29" s="126">
        <v>10</v>
      </c>
      <c r="AD29" s="126" t="str">
        <f>IF($AD$19="－","",LOOKUP($AD$19,$M$10:$M$31,$Q$10:$Q$31))</f>
        <v>年間分</v>
      </c>
      <c r="AE29" s="126" t="str">
        <f>IF($AE$19="－","",LOOKUP($AE$19,$M$10:$M$31,$Q$10:$Q$31))</f>
        <v>退職者分</v>
      </c>
    </row>
    <row r="30" spans="1:31" ht="13.5" customHeight="1">
      <c r="A30" s="41"/>
      <c r="B30" s="37">
        <v>12</v>
      </c>
      <c r="C30" s="203" t="s">
        <v>69</v>
      </c>
      <c r="D30" s="203"/>
      <c r="E30" s="256">
        <f>+J30</f>
        <v>2</v>
      </c>
      <c r="F30" s="257"/>
      <c r="G30" s="258"/>
      <c r="H30" s="56" t="s">
        <v>75</v>
      </c>
      <c r="I30" s="71" t="s">
        <v>85</v>
      </c>
      <c r="J30" s="71">
        <f>COUNTA(N10:N31)+N32</f>
        <v>2</v>
      </c>
      <c r="K30" s="72" t="s">
        <v>75</v>
      </c>
      <c r="L30" s="67"/>
      <c r="M30" s="37">
        <v>21</v>
      </c>
      <c r="N30" s="34"/>
      <c r="O30" s="182"/>
      <c r="P30" s="145" t="s">
        <v>67</v>
      </c>
      <c r="Q30" s="63" t="s">
        <v>67</v>
      </c>
      <c r="R30" s="178"/>
      <c r="S30" s="178"/>
      <c r="T30" s="178"/>
      <c r="U30" s="178"/>
      <c r="V30" s="178"/>
      <c r="W30" s="178"/>
      <c r="X30" s="178"/>
      <c r="Y30" s="703">
        <f t="shared" si="0"/>
        <v>0</v>
      </c>
      <c r="Z30" s="63" t="s">
        <v>67</v>
      </c>
      <c r="AC30" s="125"/>
      <c r="AD30" s="125" t="str">
        <f>+IF(AD29="年間分","○","")</f>
        <v>○</v>
      </c>
      <c r="AE30" s="125">
        <f>+IF(AE29="年間分","○","")</f>
      </c>
    </row>
    <row r="31" spans="2:31" ht="13.5" customHeight="1">
      <c r="B31" s="37">
        <v>13</v>
      </c>
      <c r="C31" s="203" t="s">
        <v>70</v>
      </c>
      <c r="D31" s="203"/>
      <c r="E31" s="256">
        <f>+J31</f>
        <v>82</v>
      </c>
      <c r="F31" s="257"/>
      <c r="G31" s="258"/>
      <c r="H31" s="56" t="s">
        <v>84</v>
      </c>
      <c r="I31" s="71" t="s">
        <v>85</v>
      </c>
      <c r="J31" s="698">
        <f>+Y33-X33</f>
        <v>82</v>
      </c>
      <c r="K31" s="72" t="s">
        <v>74</v>
      </c>
      <c r="L31" s="67"/>
      <c r="M31" s="37">
        <v>22</v>
      </c>
      <c r="N31" s="34"/>
      <c r="O31" s="182"/>
      <c r="P31" s="145" t="s">
        <v>67</v>
      </c>
      <c r="Q31" s="63" t="s">
        <v>67</v>
      </c>
      <c r="R31" s="178"/>
      <c r="S31" s="178"/>
      <c r="T31" s="178"/>
      <c r="U31" s="178"/>
      <c r="V31" s="178"/>
      <c r="W31" s="178"/>
      <c r="X31" s="178"/>
      <c r="Y31" s="703">
        <f t="shared" si="0"/>
        <v>0</v>
      </c>
      <c r="Z31" s="63" t="s">
        <v>67</v>
      </c>
      <c r="AC31" s="125"/>
      <c r="AD31" s="125">
        <f>+IF(AD29="退職者分","○","")</f>
      </c>
      <c r="AE31" s="125" t="str">
        <f>+IF(AE29="退職者分","○","")</f>
        <v>○</v>
      </c>
    </row>
    <row r="32" spans="2:31" ht="13.5" customHeight="1">
      <c r="B32" s="37">
        <v>16</v>
      </c>
      <c r="C32" s="203" t="s">
        <v>45</v>
      </c>
      <c r="D32" s="203"/>
      <c r="E32" s="256" t="s">
        <v>105</v>
      </c>
      <c r="F32" s="257"/>
      <c r="G32" s="258"/>
      <c r="H32" s="270" t="s">
        <v>40</v>
      </c>
      <c r="I32" s="271"/>
      <c r="J32" s="60"/>
      <c r="K32" s="57"/>
      <c r="M32" s="37" t="s">
        <v>82</v>
      </c>
      <c r="N32" s="73"/>
      <c r="O32" s="183"/>
      <c r="P32" s="73"/>
      <c r="Q32" s="73"/>
      <c r="R32" s="178"/>
      <c r="S32" s="178"/>
      <c r="T32" s="178"/>
      <c r="U32" s="178"/>
      <c r="V32" s="178"/>
      <c r="W32" s="178"/>
      <c r="X32" s="178"/>
      <c r="Y32" s="703">
        <f t="shared" si="0"/>
        <v>0</v>
      </c>
      <c r="Z32" s="181"/>
      <c r="AC32" s="127" t="s">
        <v>207</v>
      </c>
      <c r="AD32" s="126">
        <f>IF($AD$19="－","",LOOKUP($AD$19,$M$10:$M$31,$R$10:$R$31))</f>
        <v>1</v>
      </c>
      <c r="AE32" s="126">
        <f>IF($AE$19="－","",LOOKUP($AE$19,$M$10:$M$31,$R$10:$R$31))</f>
        <v>55</v>
      </c>
    </row>
    <row r="33" spans="2:31" ht="13.5" customHeight="1">
      <c r="B33" s="232">
        <v>17</v>
      </c>
      <c r="C33" s="218" t="s">
        <v>46</v>
      </c>
      <c r="D33" s="55" t="s">
        <v>47</v>
      </c>
      <c r="E33" s="272" t="s">
        <v>64</v>
      </c>
      <c r="F33" s="272"/>
      <c r="G33" s="272"/>
      <c r="H33" s="272"/>
      <c r="I33" s="272"/>
      <c r="J33" s="272"/>
      <c r="K33" s="272"/>
      <c r="M33" s="207" t="s">
        <v>83</v>
      </c>
      <c r="N33" s="208"/>
      <c r="O33" s="208"/>
      <c r="P33" s="208"/>
      <c r="Q33" s="209"/>
      <c r="R33" s="188">
        <f>SUM(R10:R32)</f>
        <v>56</v>
      </c>
      <c r="S33" s="188">
        <f aca="true" t="shared" si="1" ref="S33:X33">SUM(S10:S32)</f>
        <v>6</v>
      </c>
      <c r="T33" s="188">
        <f t="shared" si="1"/>
        <v>2</v>
      </c>
      <c r="U33" s="188">
        <f t="shared" si="1"/>
        <v>7</v>
      </c>
      <c r="V33" s="188">
        <f t="shared" si="1"/>
        <v>3</v>
      </c>
      <c r="W33" s="188">
        <f t="shared" si="1"/>
        <v>8</v>
      </c>
      <c r="X33" s="188">
        <f t="shared" si="1"/>
        <v>4</v>
      </c>
      <c r="Y33" s="703">
        <f>SUM(Y10:Y32)</f>
        <v>86</v>
      </c>
      <c r="Z33" s="37"/>
      <c r="AC33" s="126" t="s">
        <v>208</v>
      </c>
      <c r="AD33" s="126">
        <f>IF($AD$19="－","",LOOKUP($AD$19,$M$10:$M$31,$S$10:$S$31))</f>
        <v>0</v>
      </c>
      <c r="AE33" s="126">
        <f>IF($AE$19="－","",LOOKUP($AE$19,$M$10:$M$31,$S$10:$S$31))</f>
        <v>6</v>
      </c>
    </row>
    <row r="34" spans="2:31" ht="13.5" customHeight="1">
      <c r="B34" s="232"/>
      <c r="C34" s="218"/>
      <c r="D34" s="51" t="s">
        <v>48</v>
      </c>
      <c r="E34" s="255" t="s">
        <v>58</v>
      </c>
      <c r="F34" s="255"/>
      <c r="G34" s="255"/>
      <c r="H34" s="255"/>
      <c r="I34" s="255"/>
      <c r="J34" s="255"/>
      <c r="K34" s="255"/>
      <c r="AC34" s="126" t="s">
        <v>209</v>
      </c>
      <c r="AD34" s="126">
        <f>IF($AD$19="－","",LOOKUP($AD$19,$M$10:$M$31,$T$10:$T$31))</f>
        <v>2</v>
      </c>
      <c r="AE34" s="126">
        <f>IF($AE$19="－","",LOOKUP($AE$19,$M$10:$M$31,$T$10:$T$31))</f>
        <v>0</v>
      </c>
    </row>
    <row r="35" spans="29:31" ht="13.5" customHeight="1">
      <c r="AC35" s="126" t="s">
        <v>210</v>
      </c>
      <c r="AD35" s="126">
        <f>IF($AD$19="－","",LOOKUP($AD$19,$M$10:$M$31,$U$10:$U$31))</f>
        <v>0</v>
      </c>
      <c r="AE35" s="126">
        <f>IF($AE$19="－","",LOOKUP($AE$19,$M$10:$M$31,$U$10:$U$31))</f>
        <v>7</v>
      </c>
    </row>
    <row r="36" spans="29:31" ht="13.5" customHeight="1">
      <c r="AC36" s="126" t="s">
        <v>211</v>
      </c>
      <c r="AD36" s="126">
        <f>IF($AD$19="－","",LOOKUP($AD$19,$M$10:$M$31,$V$10:$V$31))</f>
        <v>3</v>
      </c>
      <c r="AE36" s="126">
        <f>IF($AE$19="－","",LOOKUP($AE$19,$M$10:$M$31,$V$10:$V$31))</f>
        <v>0</v>
      </c>
    </row>
    <row r="37" spans="29:31" ht="13.5" customHeight="1">
      <c r="AC37" s="126" t="s">
        <v>212</v>
      </c>
      <c r="AD37" s="126">
        <f>IF($AD$19="－","",LOOKUP($AD$19,$M$10:$M$31,$W$10:$W$31))</f>
        <v>0</v>
      </c>
      <c r="AE37" s="126">
        <f>IF($AE$19="－","",LOOKUP($AE$19,$M$10:$M$31,$W$10:$W$31))</f>
        <v>8</v>
      </c>
    </row>
    <row r="38" spans="29:31" ht="13.5" customHeight="1">
      <c r="AC38" s="126" t="s">
        <v>213</v>
      </c>
      <c r="AD38" s="126">
        <f>IF($AD$19="－","",LOOKUP($AD$19,$M$10:$M$31,$X$10:$X$31))</f>
        <v>4</v>
      </c>
      <c r="AE38" s="126">
        <f>IF($AE$19="－","",LOOKUP($AE$19,$M$10:$M$31,$X$10:$X$31))</f>
        <v>0</v>
      </c>
    </row>
    <row r="39" spans="16:31" ht="13.5" customHeight="1">
      <c r="P39" s="39"/>
      <c r="AC39" s="180">
        <v>15</v>
      </c>
      <c r="AD39" s="126" t="str">
        <f>IF($AD$19="－","",LOOKUP($AD$19,$M$10:$M$31,$Z$10:$Z$31))</f>
        <v>いる</v>
      </c>
      <c r="AE39" s="126" t="str">
        <f>IF($AE$19="－","",LOOKUP($AE$19,$M$10:$M$31,$Z$10:$Z$31))</f>
        <v>いらない</v>
      </c>
    </row>
    <row r="40" spans="16:31" ht="13.5" customHeight="1">
      <c r="P40" s="39"/>
      <c r="AC40" s="125"/>
      <c r="AD40" s="125" t="str">
        <f>+IF(AD39="いる","○","")</f>
        <v>○</v>
      </c>
      <c r="AE40" s="125">
        <f>+IF(AE39="いる","○","")</f>
      </c>
    </row>
    <row r="41" spans="16:31" ht="13.5" customHeight="1">
      <c r="P41" s="39"/>
      <c r="AC41" s="125"/>
      <c r="AD41" s="125">
        <f>+IF(AD39="いらない","○","")</f>
      </c>
      <c r="AE41" s="125" t="str">
        <f>+IF(AE39="いらない","○","")</f>
        <v>○</v>
      </c>
    </row>
    <row r="42" ht="13.5" customHeight="1">
      <c r="P42" s="39"/>
    </row>
    <row r="43" ht="13.5" customHeight="1">
      <c r="P43" s="39"/>
    </row>
    <row r="44" ht="13.5" customHeight="1">
      <c r="P44" s="39"/>
    </row>
    <row r="45" ht="13.5" customHeight="1">
      <c r="P45" s="39"/>
    </row>
  </sheetData>
  <sheetProtection password="CC71" sheet="1"/>
  <protectedRanges>
    <protectedRange sqref="E13 E14:K15 E16 E17:K18 E19 E20:K23 E24:H25 E28:K29 E33:K34 F7 F9 H7 J7 E30:G32 E26:E27 H9:H12" name="範囲1"/>
    <protectedRange sqref="N10:N31 P10:Z10 N32:X32 P11:X31 Z11:Z31 Y11:Y33" name="範囲2"/>
    <protectedRange sqref="AD19:AE20" name="範囲3"/>
    <protectedRange sqref="E12:G12 O10:O31" name="範囲1_1"/>
  </protectedRanges>
  <mergeCells count="60">
    <mergeCell ref="R7:Y7"/>
    <mergeCell ref="M33:Q33"/>
    <mergeCell ref="E28:K28"/>
    <mergeCell ref="E31:G31"/>
    <mergeCell ref="E27:H27"/>
    <mergeCell ref="E29:K29"/>
    <mergeCell ref="H32:I32"/>
    <mergeCell ref="E33:K33"/>
    <mergeCell ref="E25:H25"/>
    <mergeCell ref="E34:K34"/>
    <mergeCell ref="E32:G32"/>
    <mergeCell ref="E30:G30"/>
    <mergeCell ref="E21:K21"/>
    <mergeCell ref="AD17:AE17"/>
    <mergeCell ref="AD21:AD22"/>
    <mergeCell ref="AE21:AE22"/>
    <mergeCell ref="E24:H24"/>
    <mergeCell ref="E22:K22"/>
    <mergeCell ref="E20:K20"/>
    <mergeCell ref="AC7:AE10"/>
    <mergeCell ref="AC11:AE13"/>
    <mergeCell ref="AC14:AE16"/>
    <mergeCell ref="B26:B27"/>
    <mergeCell ref="C26:C27"/>
    <mergeCell ref="C22:C25"/>
    <mergeCell ref="B22:B25"/>
    <mergeCell ref="E23:K23"/>
    <mergeCell ref="E26:K26"/>
    <mergeCell ref="E13:G13"/>
    <mergeCell ref="E16:H16"/>
    <mergeCell ref="E19:H19"/>
    <mergeCell ref="E14:K14"/>
    <mergeCell ref="E15:K15"/>
    <mergeCell ref="E17:K17"/>
    <mergeCell ref="B33:B34"/>
    <mergeCell ref="C28:D28"/>
    <mergeCell ref="C29:D29"/>
    <mergeCell ref="C30:D30"/>
    <mergeCell ref="C32:D32"/>
    <mergeCell ref="C31:D31"/>
    <mergeCell ref="C33:C34"/>
    <mergeCell ref="M7:M9"/>
    <mergeCell ref="C13:C18"/>
    <mergeCell ref="C19:C20"/>
    <mergeCell ref="E18:K18"/>
    <mergeCell ref="N7:N9"/>
    <mergeCell ref="B10:D11"/>
    <mergeCell ref="E12:K12"/>
    <mergeCell ref="B17:B18"/>
    <mergeCell ref="B14:B16"/>
    <mergeCell ref="B19:B20"/>
    <mergeCell ref="B12:D12"/>
    <mergeCell ref="S8:X8"/>
    <mergeCell ref="Z7:Z9"/>
    <mergeCell ref="B7:D7"/>
    <mergeCell ref="B8:D8"/>
    <mergeCell ref="B9:D9"/>
    <mergeCell ref="P8:P9"/>
    <mergeCell ref="O7:O9"/>
    <mergeCell ref="Q7:Q9"/>
  </mergeCells>
  <dataValidations count="19">
    <dataValidation type="list" allowBlank="1" showInputMessage="1" showErrorMessage="1" sqref="AD19:AE19">
      <formula1>$M$10:$M$31</formula1>
    </dataValidation>
    <dataValidation type="list" allowBlank="1" showInputMessage="1" showErrorMessage="1" sqref="AD20:AE20">
      <formula1>"－,追加,訂正"</formula1>
    </dataValidation>
    <dataValidation type="list" allowBlank="1" showInputMessage="1" showErrorMessage="1" sqref="Q10:Q31">
      <formula1>"－,年間分,退職者分"</formula1>
    </dataValidation>
    <dataValidation allowBlank="1" showInputMessage="1" showErrorMessage="1" imeMode="halfAlpha" sqref="J7 H7 F7 E13:G13"/>
    <dataValidation type="list" allowBlank="1" showInputMessage="1" showErrorMessage="1" sqref="H9">
      <formula1>"－,1,2,3,4,5,6,7,8,9,10,11,12,13,14,15,16,17,18,19,20,21,22,23,24,25,26,27,28,29,30,31"</formula1>
    </dataValidation>
    <dataValidation type="list" allowBlank="1" showInputMessage="1" showErrorMessage="1" sqref="F9 H10:H11">
      <formula1>"－,1,2,3,4,5,6,7,8,9,10,11,12"</formula1>
    </dataValidation>
    <dataValidation type="list" allowBlank="1" showInputMessage="1" showErrorMessage="1" sqref="P10:P31">
      <formula1>"－,はい,いいえ"</formula1>
    </dataValidation>
    <dataValidation type="list" allowBlank="1" showInputMessage="1" showErrorMessage="1" sqref="Z10:Z31">
      <formula1>"－,いる,いらない"</formula1>
    </dataValidation>
    <dataValidation type="whole" allowBlank="1" showInputMessage="1" showErrorMessage="1" sqref="P32:Q32">
      <formula1>0</formula1>
      <formula2>99999999999999</formula2>
    </dataValidation>
    <dataValidation type="whole" allowBlank="1" showInputMessage="1" showErrorMessage="1" prompt="法人番号は半角で13桁入力してください。&#10;個人番号(マイナンバー)は半角で12桁で入力してください。(表示上13桁目に0が入りますが総括表には飛びません。)" error="法人番号は半角で13桁、個人番号(マイナンバー)き半角で12桁で入力してください。" imeMode="off" sqref="E12:K12">
      <formula1>1</formula1>
      <formula2>9999999999999</formula2>
    </dataValidation>
    <dataValidation allowBlank="1" showInputMessage="1" showErrorMessage="1" promptTitle="(普F)" prompt="退職者または5月末日までの退職予定者" sqref="X10:X31 Y10:Y33"/>
    <dataValidation allowBlank="1" showInputMessage="1" showErrorMessage="1" promptTitle="(普E)" prompt="事業専従者(※給与収入のある個人事業主は、特別徴収の対象となります) " sqref="W10:W31"/>
    <dataValidation allowBlank="1" showInputMessage="1" showErrorMessage="1" promptTitle="(普D)" prompt="給与の支払いが不定期(例：給与の支払いが毎月でない) " sqref="V10:V31"/>
    <dataValidation allowBlank="1" showInputMessage="1" showErrorMessage="1" promptTitle="(普C)" prompt="給与が少なく税額が引けない(例：年間の支払額が100万円以下) " sqref="U10:U31"/>
    <dataValidation allowBlank="1" showInputMessage="1" showErrorMessage="1" promptTitle="(普B)" prompt="他の事業所で特別徴収されている" sqref="T10:T31"/>
    <dataValidation allowBlank="1" showInputMessage="1" showErrorMessage="1" promptTitle="(普A)" prompt="総従業員数が2人以下&#10;下記(普B)～(普F)に該当する全ての(他区市町村分を含む)従業員数を差引いた人数" sqref="S10:S31"/>
    <dataValidation allowBlank="1" showInputMessage="1" showErrorMessage="1" prompt="未提出分の人数を半角で入れてください。提出先の市区町村の総人員にプラスされます。" sqref="R32:X32"/>
    <dataValidation type="whole" allowBlank="1" showInputMessage="1" showErrorMessage="1" prompt="未提出分の件数を半角で入れてください。提出先の市区町村の件数にプラスされます。" sqref="N32">
      <formula1>0</formula1>
      <formula2>99999999999999</formula2>
    </dataValidation>
    <dataValidation allowBlank="1" showInputMessage="1" showErrorMessage="1" imeMode="on" sqref="O10:O32"/>
  </dataValidations>
  <printOptions/>
  <pageMargins left="0.3937007874015748" right="0.3937007874015748" top="0.3937007874015748" bottom="0.3937007874015748" header="0.1968503937007874" footer="0.1968503937007874"/>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X142"/>
  <sheetViews>
    <sheetView zoomScalePageLayoutView="0" workbookViewId="0" topLeftCell="A1">
      <selection activeCell="A2" sqref="A2"/>
    </sheetView>
  </sheetViews>
  <sheetFormatPr defaultColWidth="2.140625" defaultRowHeight="12"/>
  <cols>
    <col min="1" max="1" width="2.28125" style="33" customWidth="1"/>
    <col min="2" max="2" width="2.28125" style="3" customWidth="1"/>
    <col min="3" max="3" width="3.7109375" style="3" customWidth="1"/>
    <col min="4" max="4" width="4.28125" style="3" customWidth="1"/>
    <col min="5" max="24" width="2.421875" style="3" customWidth="1"/>
    <col min="25" max="26" width="1.421875" style="3" customWidth="1"/>
    <col min="27" max="35" width="2.421875" style="3" customWidth="1"/>
    <col min="36" max="36" width="0.71875" style="33" customWidth="1"/>
    <col min="37" max="38" width="2.57421875" style="3" customWidth="1"/>
    <col min="39" max="39" width="2.28125" style="33" customWidth="1"/>
    <col min="40" max="40" width="2.28125" style="3" customWidth="1"/>
    <col min="41" max="41" width="3.7109375" style="3" customWidth="1"/>
    <col min="42" max="42" width="4.28125" style="3" customWidth="1"/>
    <col min="43" max="62" width="2.421875" style="3" customWidth="1"/>
    <col min="63" max="64" width="1.421875" style="3" customWidth="1"/>
    <col min="65" max="73" width="2.421875" style="3" customWidth="1"/>
    <col min="74" max="74" width="0.71875" style="33" customWidth="1"/>
    <col min="75" max="76" width="2.28125" style="33" customWidth="1"/>
    <col min="77" max="16384" width="2.140625" style="3" customWidth="1"/>
  </cols>
  <sheetData>
    <row r="1" spans="1:76" ht="12">
      <c r="A1" s="80" t="s">
        <v>97</v>
      </c>
      <c r="AM1" s="80"/>
      <c r="BU1" s="187" t="s">
        <v>222</v>
      </c>
      <c r="BW1" s="80"/>
      <c r="BX1" s="80"/>
    </row>
    <row r="3" spans="1:76" s="169" customFormat="1" ht="9" thickBot="1">
      <c r="A3" s="168"/>
      <c r="R3" s="170"/>
      <c r="T3" s="170"/>
      <c r="U3" s="170"/>
      <c r="V3" s="170"/>
      <c r="Z3" s="171"/>
      <c r="AA3" s="171"/>
      <c r="AB3" s="171"/>
      <c r="AC3" s="171"/>
      <c r="AD3" s="171"/>
      <c r="AE3" s="171"/>
      <c r="AF3" s="171"/>
      <c r="AG3" s="171"/>
      <c r="AH3" s="171"/>
      <c r="AJ3" s="172"/>
      <c r="AK3" s="173"/>
      <c r="AL3" s="173"/>
      <c r="AM3" s="168"/>
      <c r="BD3" s="170"/>
      <c r="BF3" s="170"/>
      <c r="BG3" s="170"/>
      <c r="BH3" s="170"/>
      <c r="BL3" s="171"/>
      <c r="BM3" s="171"/>
      <c r="BN3" s="171"/>
      <c r="BO3" s="171"/>
      <c r="BP3" s="171"/>
      <c r="BQ3" s="171"/>
      <c r="BR3" s="171"/>
      <c r="BS3" s="171"/>
      <c r="BT3" s="171"/>
      <c r="BV3" s="172"/>
      <c r="BW3" s="168"/>
      <c r="BX3" s="168"/>
    </row>
    <row r="4" spans="1:76" ht="14.25" customHeight="1">
      <c r="A4" s="154"/>
      <c r="B4" s="167" t="str">
        <f>IF('so-data'!$F$8="－","","平成"&amp;'so-data'!$F$8&amp;"年度（"&amp;'so-data'!$F$10&amp;"年分）給与支払報告書（総括表）")</f>
        <v>平成29年度（28年分）給与支払報告書（総括表）</v>
      </c>
      <c r="C4" s="122"/>
      <c r="D4" s="2"/>
      <c r="E4" s="2"/>
      <c r="F4" s="2"/>
      <c r="G4" s="2"/>
      <c r="H4" s="2"/>
      <c r="I4" s="2"/>
      <c r="J4" s="2"/>
      <c r="K4" s="2"/>
      <c r="L4" s="2"/>
      <c r="M4" s="2"/>
      <c r="N4" s="2"/>
      <c r="O4" s="2"/>
      <c r="P4" s="2"/>
      <c r="Q4" s="2"/>
      <c r="R4" s="341" t="s">
        <v>158</v>
      </c>
      <c r="S4" s="342"/>
      <c r="T4" s="342"/>
      <c r="U4" s="342"/>
      <c r="V4" s="342"/>
      <c r="W4" s="342"/>
      <c r="X4" s="343"/>
      <c r="Y4" s="692">
        <f>IF('so-data'!$AD$23="","",'so-data'!$AD$23)</f>
        <v>12345678</v>
      </c>
      <c r="Z4" s="693"/>
      <c r="AA4" s="693"/>
      <c r="AB4" s="693"/>
      <c r="AC4" s="693"/>
      <c r="AD4" s="693"/>
      <c r="AE4" s="693"/>
      <c r="AF4" s="693"/>
      <c r="AG4" s="693"/>
      <c r="AH4" s="693"/>
      <c r="AI4" s="694"/>
      <c r="AJ4" s="155"/>
      <c r="AK4" s="8"/>
      <c r="AL4" s="8"/>
      <c r="AM4" s="154"/>
      <c r="AN4" s="167" t="str">
        <f>IF('so-data'!$F$8="－","","平成"&amp;'so-data'!$F$8&amp;"年度（"&amp;'so-data'!$F$10&amp;"年分）給与支払報告書（総括表）")</f>
        <v>平成29年度（28年分）給与支払報告書（総括表）</v>
      </c>
      <c r="AO4" s="122"/>
      <c r="AP4" s="2"/>
      <c r="AQ4" s="2"/>
      <c r="AR4" s="2"/>
      <c r="AS4" s="2"/>
      <c r="AT4" s="2"/>
      <c r="AU4" s="2"/>
      <c r="AV4" s="2"/>
      <c r="AW4" s="2"/>
      <c r="AX4" s="2"/>
      <c r="AY4" s="2"/>
      <c r="AZ4" s="2"/>
      <c r="BA4" s="2"/>
      <c r="BB4" s="2"/>
      <c r="BC4" s="2"/>
      <c r="BD4" s="341" t="s">
        <v>158</v>
      </c>
      <c r="BE4" s="342"/>
      <c r="BF4" s="342"/>
      <c r="BG4" s="342"/>
      <c r="BH4" s="342"/>
      <c r="BI4" s="342"/>
      <c r="BJ4" s="343"/>
      <c r="BK4" s="692" t="str">
        <f>IF('so-data'!$AE$23="","",'so-data'!$AE$23)</f>
        <v>0123456789</v>
      </c>
      <c r="BL4" s="693"/>
      <c r="BM4" s="693"/>
      <c r="BN4" s="693"/>
      <c r="BO4" s="693"/>
      <c r="BP4" s="693"/>
      <c r="BQ4" s="693"/>
      <c r="BR4" s="693"/>
      <c r="BS4" s="693"/>
      <c r="BT4" s="693"/>
      <c r="BU4" s="694"/>
      <c r="BV4" s="155"/>
      <c r="BW4" s="154"/>
      <c r="BX4" s="154"/>
    </row>
    <row r="5" spans="1:76" ht="14.25" customHeight="1" thickBot="1">
      <c r="A5" s="154"/>
      <c r="B5" s="344" t="s">
        <v>13</v>
      </c>
      <c r="C5" s="344"/>
      <c r="D5" s="345" t="s">
        <v>151</v>
      </c>
      <c r="E5" s="345"/>
      <c r="I5" s="88" t="str">
        <f>IF('so-data'!$F$8="－","","平成　"&amp;'so-data'!$F$8&amp;"　年")</f>
        <v>平成　29　年</v>
      </c>
      <c r="J5" s="279">
        <f>IF('so-data'!$F$9="－","",'so-data'!$F$9)</f>
        <v>1</v>
      </c>
      <c r="K5" s="279"/>
      <c r="L5" s="13" t="s">
        <v>0</v>
      </c>
      <c r="M5" s="279">
        <f>IF('so-data'!$H$9="－","",'so-data'!$H$9)</f>
        <v>31</v>
      </c>
      <c r="N5" s="279"/>
      <c r="O5" s="14" t="s">
        <v>14</v>
      </c>
      <c r="R5" s="674" t="s">
        <v>157</v>
      </c>
      <c r="S5" s="675"/>
      <c r="T5" s="675"/>
      <c r="U5" s="675"/>
      <c r="V5" s="675"/>
      <c r="W5" s="675"/>
      <c r="X5" s="676"/>
      <c r="Y5" s="695"/>
      <c r="Z5" s="696"/>
      <c r="AA5" s="696"/>
      <c r="AB5" s="696"/>
      <c r="AC5" s="696"/>
      <c r="AD5" s="696"/>
      <c r="AE5" s="696"/>
      <c r="AF5" s="696"/>
      <c r="AG5" s="696"/>
      <c r="AH5" s="696"/>
      <c r="AI5" s="697"/>
      <c r="AJ5" s="155"/>
      <c r="AK5" s="8"/>
      <c r="AL5" s="8"/>
      <c r="AM5" s="154"/>
      <c r="AN5" s="344" t="s">
        <v>13</v>
      </c>
      <c r="AO5" s="344"/>
      <c r="AP5" s="345" t="s">
        <v>151</v>
      </c>
      <c r="AQ5" s="345"/>
      <c r="AU5" s="88" t="str">
        <f>IF('so-data'!$F$8="－","","平成　"&amp;'so-data'!$F$8&amp;"　年")</f>
        <v>平成　29　年</v>
      </c>
      <c r="AV5" s="279">
        <f>IF('so-data'!$F$9="－","",'so-data'!$F$9)</f>
        <v>1</v>
      </c>
      <c r="AW5" s="279"/>
      <c r="AX5" s="13" t="s">
        <v>0</v>
      </c>
      <c r="AY5" s="279">
        <f>IF('so-data'!$H$9="－","",'so-data'!$H$9)</f>
        <v>31</v>
      </c>
      <c r="AZ5" s="279"/>
      <c r="BA5" s="14" t="s">
        <v>14</v>
      </c>
      <c r="BD5" s="674" t="s">
        <v>157</v>
      </c>
      <c r="BE5" s="675"/>
      <c r="BF5" s="675"/>
      <c r="BG5" s="675"/>
      <c r="BH5" s="675"/>
      <c r="BI5" s="675"/>
      <c r="BJ5" s="676"/>
      <c r="BK5" s="695"/>
      <c r="BL5" s="696"/>
      <c r="BM5" s="696"/>
      <c r="BN5" s="696"/>
      <c r="BO5" s="696"/>
      <c r="BP5" s="696"/>
      <c r="BQ5" s="696"/>
      <c r="BR5" s="696"/>
      <c r="BS5" s="696"/>
      <c r="BT5" s="696"/>
      <c r="BU5" s="697"/>
      <c r="BV5" s="155"/>
      <c r="BW5" s="154"/>
      <c r="BX5" s="154"/>
    </row>
    <row r="6" spans="1:76" ht="15" customHeight="1" thickBot="1">
      <c r="A6" s="123"/>
      <c r="B6" s="153"/>
      <c r="C6" s="153"/>
      <c r="D6" s="2"/>
      <c r="E6" s="2"/>
      <c r="F6" s="656" t="str">
        <f>IF('so-data'!$AD$21="","",'so-data'!$AD$21)</f>
        <v>千代田区</v>
      </c>
      <c r="G6" s="656"/>
      <c r="H6" s="656"/>
      <c r="I6" s="656"/>
      <c r="J6" s="656"/>
      <c r="K6" s="656"/>
      <c r="M6" s="657" t="s">
        <v>152</v>
      </c>
      <c r="N6" s="657"/>
      <c r="O6" s="657"/>
      <c r="R6" s="466"/>
      <c r="S6" s="449"/>
      <c r="T6" s="449"/>
      <c r="U6" s="449"/>
      <c r="V6" s="449"/>
      <c r="W6" s="449"/>
      <c r="X6" s="449"/>
      <c r="Y6" s="466"/>
      <c r="Z6" s="449"/>
      <c r="AA6" s="449"/>
      <c r="AB6" s="449"/>
      <c r="AC6" s="449"/>
      <c r="AD6" s="449"/>
      <c r="AE6" s="449"/>
      <c r="AF6" s="449"/>
      <c r="AG6" s="449"/>
      <c r="AH6" s="449"/>
      <c r="AI6" s="449"/>
      <c r="AJ6" s="7"/>
      <c r="AK6" s="8"/>
      <c r="AL6" s="8"/>
      <c r="AM6" s="123"/>
      <c r="AN6" s="153"/>
      <c r="AO6" s="153"/>
      <c r="AP6" s="2"/>
      <c r="AQ6" s="2"/>
      <c r="AR6" s="656" t="str">
        <f>IF('so-data'!$AE$21="","",'so-data'!$AE$21)</f>
        <v>中央区</v>
      </c>
      <c r="AS6" s="656"/>
      <c r="AT6" s="656"/>
      <c r="AU6" s="656"/>
      <c r="AV6" s="656"/>
      <c r="AW6" s="656"/>
      <c r="AY6" s="657" t="s">
        <v>152</v>
      </c>
      <c r="AZ6" s="657"/>
      <c r="BA6" s="657"/>
      <c r="BD6" s="466"/>
      <c r="BE6" s="449"/>
      <c r="BF6" s="449"/>
      <c r="BG6" s="449"/>
      <c r="BH6" s="449"/>
      <c r="BI6" s="449"/>
      <c r="BJ6" s="449"/>
      <c r="BK6" s="466"/>
      <c r="BL6" s="449"/>
      <c r="BM6" s="449"/>
      <c r="BN6" s="449"/>
      <c r="BO6" s="449"/>
      <c r="BP6" s="449"/>
      <c r="BQ6" s="449"/>
      <c r="BR6" s="449"/>
      <c r="BS6" s="449"/>
      <c r="BT6" s="449"/>
      <c r="BU6" s="449"/>
      <c r="BV6" s="7"/>
      <c r="BW6" s="123"/>
      <c r="BX6" s="123"/>
    </row>
    <row r="7" spans="1:76" ht="12" customHeight="1">
      <c r="A7" s="152"/>
      <c r="B7" s="677" t="s">
        <v>154</v>
      </c>
      <c r="C7" s="678"/>
      <c r="D7" s="679"/>
      <c r="E7" s="668">
        <f>IF('so-data'!$E$12="","",IF('so-data'!$E$12&lt;1000000000000,"",LEFT((RIGHT('so-data'!$E$12+10000000000000,13)),1)))</f>
      </c>
      <c r="F7" s="666" t="str">
        <f>IF('so-data'!$E$12="","",LEFT((RIGHT('so-data'!$E$12+10000000000000,12)),1))</f>
        <v>1</v>
      </c>
      <c r="G7" s="666" t="str">
        <f>IF('so-data'!$E$12="","",LEFT((RIGHT('so-data'!$E$12+10000000000000,11)),1))</f>
        <v>2</v>
      </c>
      <c r="H7" s="666" t="str">
        <f>IF('so-data'!$E$12="","",LEFT((RIGHT('so-data'!$E$12+10000000000000,10)),1))</f>
        <v>3</v>
      </c>
      <c r="I7" s="666" t="str">
        <f>IF('so-data'!$E$12="","",LEFT((RIGHT('so-data'!$E$12+10000000000000,9)),1))</f>
        <v>4</v>
      </c>
      <c r="J7" s="666" t="str">
        <f>IF('so-data'!$E$12="","",LEFT((RIGHT('so-data'!$E$12+10000000000000,8)),1))</f>
        <v>5</v>
      </c>
      <c r="K7" s="666" t="str">
        <f>IF('so-data'!$E$12="","",LEFT((RIGHT('so-data'!$E$12+10000000000000,7)),1))</f>
        <v>6</v>
      </c>
      <c r="L7" s="666" t="str">
        <f>IF('so-data'!$E$12="","",LEFT((RIGHT('so-data'!$E$12+10000000000000,6)),1))</f>
        <v>7</v>
      </c>
      <c r="M7" s="666" t="str">
        <f>IF('so-data'!$E$12="","",LEFT((RIGHT('so-data'!$E$12+10000000000000,5)),1))</f>
        <v>8</v>
      </c>
      <c r="N7" s="666" t="str">
        <f>IF('so-data'!$E$12="","",LEFT((RIGHT('so-data'!$E$12+10000000000000,4)),1))</f>
        <v>9</v>
      </c>
      <c r="O7" s="666" t="str">
        <f>IF('so-data'!$E$12="","",LEFT((RIGHT('so-data'!$E$12+10000000000000,3)),1))</f>
        <v>0</v>
      </c>
      <c r="P7" s="666" t="str">
        <f>IF('so-data'!$E$12="","",LEFT((RIGHT('so-data'!$E$12+10000000000000,2)),1))</f>
        <v>1</v>
      </c>
      <c r="Q7" s="633" t="str">
        <f>IF('so-data'!$E$12="","",LEFT((RIGHT('so-data'!$E$12+10000000000000,1)),1))</f>
        <v>2</v>
      </c>
      <c r="R7" s="468"/>
      <c r="S7" s="468"/>
      <c r="T7" s="468"/>
      <c r="U7" s="468"/>
      <c r="V7" s="468"/>
      <c r="W7" s="468"/>
      <c r="X7" s="468"/>
      <c r="Y7" s="467"/>
      <c r="Z7" s="468"/>
      <c r="AA7" s="468"/>
      <c r="AB7" s="468"/>
      <c r="AC7" s="468"/>
      <c r="AD7" s="468"/>
      <c r="AE7" s="468"/>
      <c r="AF7" s="468"/>
      <c r="AG7" s="468"/>
      <c r="AH7" s="468"/>
      <c r="AI7" s="468"/>
      <c r="AJ7" s="7"/>
      <c r="AK7" s="8"/>
      <c r="AL7" s="8"/>
      <c r="AM7" s="152"/>
      <c r="AN7" s="677" t="s">
        <v>154</v>
      </c>
      <c r="AO7" s="678"/>
      <c r="AP7" s="679"/>
      <c r="AQ7" s="668">
        <f>IF('so-data'!$E$12="","",IF('so-data'!$E$12&lt;1000000000000,"",LEFT((RIGHT('so-data'!$E$12+10000000000000,13)),1)))</f>
      </c>
      <c r="AR7" s="666" t="str">
        <f>IF('so-data'!$E$12="","",LEFT((RIGHT('so-data'!$E$12+10000000000000,12)),1))</f>
        <v>1</v>
      </c>
      <c r="AS7" s="666" t="str">
        <f>IF('so-data'!$E$12="","",LEFT((RIGHT('so-data'!$E$12+10000000000000,11)),1))</f>
        <v>2</v>
      </c>
      <c r="AT7" s="666" t="str">
        <f>IF('so-data'!$E$12="","",LEFT((RIGHT('so-data'!$E$12+10000000000000,10)),1))</f>
        <v>3</v>
      </c>
      <c r="AU7" s="666" t="str">
        <f>IF('so-data'!$E$12="","",LEFT((RIGHT('so-data'!$E$12+10000000000000,9)),1))</f>
        <v>4</v>
      </c>
      <c r="AV7" s="666" t="str">
        <f>IF('so-data'!$E$12="","",LEFT((RIGHT('so-data'!$E$12+10000000000000,8)),1))</f>
        <v>5</v>
      </c>
      <c r="AW7" s="666" t="str">
        <f>IF('so-data'!$E$12="","",LEFT((RIGHT('so-data'!$E$12+10000000000000,7)),1))</f>
        <v>6</v>
      </c>
      <c r="AX7" s="666" t="str">
        <f>IF('so-data'!$E$12="","",LEFT((RIGHT('so-data'!$E$12+10000000000000,6)),1))</f>
        <v>7</v>
      </c>
      <c r="AY7" s="666" t="str">
        <f>IF('so-data'!$E$12="","",LEFT((RIGHT('so-data'!$E$12+10000000000000,5)),1))</f>
        <v>8</v>
      </c>
      <c r="AZ7" s="666" t="str">
        <f>IF('so-data'!$E$12="","",LEFT((RIGHT('so-data'!$E$12+10000000000000,4)),1))</f>
        <v>9</v>
      </c>
      <c r="BA7" s="666" t="str">
        <f>IF('so-data'!$E$12="","",LEFT((RIGHT('so-data'!$E$12+10000000000000,3)),1))</f>
        <v>0</v>
      </c>
      <c r="BB7" s="666" t="str">
        <f>IF('so-data'!$E$12="","",LEFT((RIGHT('so-data'!$E$12+10000000000000,2)),1))</f>
        <v>1</v>
      </c>
      <c r="BC7" s="633" t="str">
        <f>IF('so-data'!$E$12="","",LEFT((RIGHT('so-data'!$E$12+10000000000000,1)),1))</f>
        <v>2</v>
      </c>
      <c r="BD7" s="468"/>
      <c r="BE7" s="468"/>
      <c r="BF7" s="468"/>
      <c r="BG7" s="468"/>
      <c r="BH7" s="468"/>
      <c r="BI7" s="468"/>
      <c r="BJ7" s="468"/>
      <c r="BK7" s="467"/>
      <c r="BL7" s="468"/>
      <c r="BM7" s="468"/>
      <c r="BN7" s="468"/>
      <c r="BO7" s="468"/>
      <c r="BP7" s="468"/>
      <c r="BQ7" s="468"/>
      <c r="BR7" s="468"/>
      <c r="BS7" s="468"/>
      <c r="BT7" s="468"/>
      <c r="BU7" s="468"/>
      <c r="BV7" s="7"/>
      <c r="BW7" s="152"/>
      <c r="BX7" s="152"/>
    </row>
    <row r="8" spans="1:76" ht="12" customHeight="1" thickBot="1">
      <c r="A8" s="152"/>
      <c r="B8" s="680"/>
      <c r="C8" s="681"/>
      <c r="D8" s="682"/>
      <c r="E8" s="669"/>
      <c r="F8" s="667"/>
      <c r="G8" s="667"/>
      <c r="H8" s="667"/>
      <c r="I8" s="667"/>
      <c r="J8" s="667"/>
      <c r="K8" s="667"/>
      <c r="L8" s="667"/>
      <c r="M8" s="667"/>
      <c r="N8" s="667"/>
      <c r="O8" s="667"/>
      <c r="P8" s="667"/>
      <c r="Q8" s="634"/>
      <c r="R8" s="293" t="s">
        <v>148</v>
      </c>
      <c r="S8" s="293"/>
      <c r="T8" s="293"/>
      <c r="U8" s="293"/>
      <c r="V8" s="293"/>
      <c r="W8" s="294"/>
      <c r="X8" s="157"/>
      <c r="Y8" s="158"/>
      <c r="Z8" s="159" t="s">
        <v>144</v>
      </c>
      <c r="AA8" s="160">
        <f>IF('so-data'!$F$10="－","",'so-data'!$F$10)</f>
        <v>28</v>
      </c>
      <c r="AB8" s="161" t="s">
        <v>4</v>
      </c>
      <c r="AC8" s="162">
        <f>IF('so-data'!$H$10="－","",'so-data'!$H$10)</f>
        <v>1</v>
      </c>
      <c r="AD8" s="163" t="s">
        <v>5</v>
      </c>
      <c r="AE8" s="158"/>
      <c r="AF8" s="162">
        <f>IF('so-data'!$H$11="－","",'so-data'!$H$11)</f>
        <v>12</v>
      </c>
      <c r="AG8" s="163" t="s">
        <v>6</v>
      </c>
      <c r="AH8" s="158"/>
      <c r="AI8" s="158"/>
      <c r="AJ8" s="7"/>
      <c r="AK8" s="8"/>
      <c r="AL8" s="8"/>
      <c r="AM8" s="152"/>
      <c r="AN8" s="680"/>
      <c r="AO8" s="681"/>
      <c r="AP8" s="682"/>
      <c r="AQ8" s="669"/>
      <c r="AR8" s="667"/>
      <c r="AS8" s="667"/>
      <c r="AT8" s="667"/>
      <c r="AU8" s="667"/>
      <c r="AV8" s="667"/>
      <c r="AW8" s="667"/>
      <c r="AX8" s="667"/>
      <c r="AY8" s="667"/>
      <c r="AZ8" s="667"/>
      <c r="BA8" s="667"/>
      <c r="BB8" s="667"/>
      <c r="BC8" s="634"/>
      <c r="BD8" s="293" t="s">
        <v>148</v>
      </c>
      <c r="BE8" s="293"/>
      <c r="BF8" s="293"/>
      <c r="BG8" s="293"/>
      <c r="BH8" s="293"/>
      <c r="BI8" s="294"/>
      <c r="BJ8" s="157"/>
      <c r="BK8" s="158"/>
      <c r="BL8" s="159" t="s">
        <v>95</v>
      </c>
      <c r="BM8" s="160">
        <f>IF('so-data'!$F$10="－","",'so-data'!$F$10)</f>
        <v>28</v>
      </c>
      <c r="BN8" s="161" t="s">
        <v>4</v>
      </c>
      <c r="BO8" s="162">
        <f>IF('so-data'!$H$10="－","",'so-data'!$H$10)</f>
        <v>1</v>
      </c>
      <c r="BP8" s="163" t="s">
        <v>5</v>
      </c>
      <c r="BQ8" s="158"/>
      <c r="BR8" s="162">
        <f>IF('so-data'!$H$11="－","",'so-data'!$H$11)</f>
        <v>12</v>
      </c>
      <c r="BS8" s="163" t="s">
        <v>6</v>
      </c>
      <c r="BT8" s="158"/>
      <c r="BU8" s="158"/>
      <c r="BV8" s="7"/>
      <c r="BW8" s="152"/>
      <c r="BX8" s="152"/>
    </row>
    <row r="9" spans="1:76" ht="10.5" customHeight="1">
      <c r="A9" s="152"/>
      <c r="B9" s="315">
        <v>1</v>
      </c>
      <c r="C9" s="346" t="s">
        <v>110</v>
      </c>
      <c r="D9" s="347"/>
      <c r="E9" s="348" t="s">
        <v>9</v>
      </c>
      <c r="F9" s="683">
        <f>IF('so-data'!$E$13="","",'so-data'!$E$13)</f>
        <v>1001234</v>
      </c>
      <c r="G9" s="683"/>
      <c r="H9" s="683"/>
      <c r="I9" s="683"/>
      <c r="J9" s="683"/>
      <c r="K9" s="684"/>
      <c r="L9" s="175" t="s">
        <v>96</v>
      </c>
      <c r="M9" s="111"/>
      <c r="N9" s="109"/>
      <c r="O9" s="626" t="s">
        <v>133</v>
      </c>
      <c r="P9" s="626"/>
      <c r="Q9" s="626"/>
      <c r="R9" s="295" t="s">
        <v>134</v>
      </c>
      <c r="S9" s="295"/>
      <c r="T9" s="295"/>
      <c r="U9" s="295" t="s">
        <v>135</v>
      </c>
      <c r="V9" s="295"/>
      <c r="W9" s="295"/>
      <c r="X9" s="627">
        <v>9</v>
      </c>
      <c r="Y9" s="296" t="s">
        <v>145</v>
      </c>
      <c r="Z9" s="296"/>
      <c r="AA9" s="296"/>
      <c r="AB9" s="297"/>
      <c r="AC9" s="687" t="s">
        <v>76</v>
      </c>
      <c r="AD9" s="687"/>
      <c r="AE9" s="687"/>
      <c r="AG9" s="413" t="s">
        <v>77</v>
      </c>
      <c r="AH9" s="413"/>
      <c r="AI9" s="413"/>
      <c r="AJ9" s="7"/>
      <c r="AK9" s="8"/>
      <c r="AL9" s="8"/>
      <c r="AM9" s="152"/>
      <c r="AN9" s="315">
        <v>1</v>
      </c>
      <c r="AO9" s="346" t="s">
        <v>110</v>
      </c>
      <c r="AP9" s="347"/>
      <c r="AQ9" s="348" t="s">
        <v>9</v>
      </c>
      <c r="AR9" s="683">
        <f>IF('so-data'!$E$13="","",'so-data'!$E$13)</f>
        <v>1001234</v>
      </c>
      <c r="AS9" s="683"/>
      <c r="AT9" s="683"/>
      <c r="AU9" s="683"/>
      <c r="AV9" s="683"/>
      <c r="AW9" s="684"/>
      <c r="AX9" s="175" t="s">
        <v>96</v>
      </c>
      <c r="AY9" s="111"/>
      <c r="AZ9" s="109"/>
      <c r="BA9" s="626" t="s">
        <v>133</v>
      </c>
      <c r="BB9" s="626"/>
      <c r="BC9" s="626"/>
      <c r="BD9" s="295" t="s">
        <v>134</v>
      </c>
      <c r="BE9" s="295"/>
      <c r="BF9" s="295"/>
      <c r="BG9" s="295" t="s">
        <v>135</v>
      </c>
      <c r="BH9" s="295"/>
      <c r="BI9" s="295"/>
      <c r="BJ9" s="627">
        <v>9</v>
      </c>
      <c r="BK9" s="296" t="s">
        <v>145</v>
      </c>
      <c r="BL9" s="296"/>
      <c r="BM9" s="296"/>
      <c r="BN9" s="297"/>
      <c r="BO9" s="687" t="s">
        <v>76</v>
      </c>
      <c r="BP9" s="687"/>
      <c r="BQ9" s="687"/>
      <c r="BS9" s="413" t="s">
        <v>77</v>
      </c>
      <c r="BT9" s="413"/>
      <c r="BU9" s="413"/>
      <c r="BV9" s="7"/>
      <c r="BW9" s="26"/>
      <c r="BX9" s="26"/>
    </row>
    <row r="10" spans="1:76" ht="5.25" customHeight="1">
      <c r="A10" s="152"/>
      <c r="B10" s="315"/>
      <c r="C10" s="346"/>
      <c r="D10" s="347"/>
      <c r="E10" s="348"/>
      <c r="F10" s="683"/>
      <c r="G10" s="683"/>
      <c r="H10" s="683"/>
      <c r="I10" s="683"/>
      <c r="J10" s="683"/>
      <c r="K10" s="684"/>
      <c r="L10" s="308" t="s">
        <v>132</v>
      </c>
      <c r="M10" s="309"/>
      <c r="N10" s="623"/>
      <c r="O10" s="625"/>
      <c r="P10" s="625"/>
      <c r="Q10" s="625"/>
      <c r="R10" s="625"/>
      <c r="S10" s="625"/>
      <c r="T10" s="625"/>
      <c r="U10" s="625"/>
      <c r="V10" s="625"/>
      <c r="W10" s="625"/>
      <c r="X10" s="628"/>
      <c r="Y10" s="298"/>
      <c r="Z10" s="298"/>
      <c r="AA10" s="298"/>
      <c r="AB10" s="299"/>
      <c r="AC10" s="326"/>
      <c r="AD10" s="326"/>
      <c r="AE10" s="326"/>
      <c r="AG10" s="622"/>
      <c r="AH10" s="622"/>
      <c r="AI10" s="622"/>
      <c r="AJ10" s="7"/>
      <c r="AK10" s="8"/>
      <c r="AL10" s="8"/>
      <c r="AM10" s="152"/>
      <c r="AN10" s="315"/>
      <c r="AO10" s="346"/>
      <c r="AP10" s="347"/>
      <c r="AQ10" s="348"/>
      <c r="AR10" s="683"/>
      <c r="AS10" s="683"/>
      <c r="AT10" s="683"/>
      <c r="AU10" s="683"/>
      <c r="AV10" s="683"/>
      <c r="AW10" s="684"/>
      <c r="AX10" s="308" t="s">
        <v>132</v>
      </c>
      <c r="AY10" s="309"/>
      <c r="AZ10" s="623"/>
      <c r="BA10" s="625"/>
      <c r="BB10" s="625"/>
      <c r="BC10" s="625"/>
      <c r="BD10" s="625"/>
      <c r="BE10" s="625"/>
      <c r="BF10" s="625"/>
      <c r="BG10" s="625"/>
      <c r="BH10" s="625"/>
      <c r="BI10" s="625"/>
      <c r="BJ10" s="628"/>
      <c r="BK10" s="298"/>
      <c r="BL10" s="298"/>
      <c r="BM10" s="298"/>
      <c r="BN10" s="299"/>
      <c r="BO10" s="326"/>
      <c r="BP10" s="326"/>
      <c r="BQ10" s="326"/>
      <c r="BS10" s="622"/>
      <c r="BT10" s="622"/>
      <c r="BU10" s="622"/>
      <c r="BV10" s="7"/>
      <c r="BW10" s="26"/>
      <c r="BX10" s="26"/>
    </row>
    <row r="11" spans="1:76" ht="10.5" customHeight="1">
      <c r="A11" s="152"/>
      <c r="B11" s="315"/>
      <c r="C11" s="346"/>
      <c r="D11" s="347"/>
      <c r="E11" s="349"/>
      <c r="F11" s="685"/>
      <c r="G11" s="685"/>
      <c r="H11" s="685"/>
      <c r="I11" s="685"/>
      <c r="J11" s="685"/>
      <c r="K11" s="686"/>
      <c r="L11" s="310"/>
      <c r="M11" s="311"/>
      <c r="N11" s="624"/>
      <c r="O11" s="626"/>
      <c r="P11" s="626"/>
      <c r="Q11" s="626"/>
      <c r="R11" s="626"/>
      <c r="S11" s="626"/>
      <c r="T11" s="626"/>
      <c r="U11" s="626"/>
      <c r="V11" s="626"/>
      <c r="W11" s="626"/>
      <c r="X11" s="301">
        <v>10</v>
      </c>
      <c r="Y11" s="296" t="s">
        <v>108</v>
      </c>
      <c r="Z11" s="296"/>
      <c r="AA11" s="296"/>
      <c r="AB11" s="296"/>
      <c r="AC11" s="297"/>
      <c r="AD11" s="313" t="str">
        <f>IF('so-data'!$E$28="","",'so-data'!$E$28)</f>
        <v>20日〆25日払</v>
      </c>
      <c r="AE11" s="313"/>
      <c r="AF11" s="313"/>
      <c r="AG11" s="313"/>
      <c r="AH11" s="313"/>
      <c r="AI11" s="313"/>
      <c r="AJ11" s="307"/>
      <c r="AK11" s="8"/>
      <c r="AL11" s="8"/>
      <c r="AM11" s="152"/>
      <c r="AN11" s="315"/>
      <c r="AO11" s="346"/>
      <c r="AP11" s="347"/>
      <c r="AQ11" s="349"/>
      <c r="AR11" s="685"/>
      <c r="AS11" s="685"/>
      <c r="AT11" s="685"/>
      <c r="AU11" s="685"/>
      <c r="AV11" s="685"/>
      <c r="AW11" s="686"/>
      <c r="AX11" s="310"/>
      <c r="AY11" s="311"/>
      <c r="AZ11" s="624"/>
      <c r="BA11" s="626"/>
      <c r="BB11" s="626"/>
      <c r="BC11" s="626"/>
      <c r="BD11" s="626"/>
      <c r="BE11" s="626"/>
      <c r="BF11" s="626"/>
      <c r="BG11" s="626"/>
      <c r="BH11" s="626"/>
      <c r="BI11" s="626"/>
      <c r="BJ11" s="301">
        <v>10</v>
      </c>
      <c r="BK11" s="296" t="s">
        <v>108</v>
      </c>
      <c r="BL11" s="296"/>
      <c r="BM11" s="296"/>
      <c r="BN11" s="296"/>
      <c r="BO11" s="297"/>
      <c r="BP11" s="313" t="str">
        <f>IF('so-data'!$E$28="","",'so-data'!$E$28)</f>
        <v>20日〆25日払</v>
      </c>
      <c r="BQ11" s="313"/>
      <c r="BR11" s="313"/>
      <c r="BS11" s="313"/>
      <c r="BT11" s="313"/>
      <c r="BU11" s="313"/>
      <c r="BV11" s="307"/>
      <c r="BW11" s="26"/>
      <c r="BX11" s="26"/>
    </row>
    <row r="12" spans="1:76" ht="9.75" customHeight="1">
      <c r="A12" s="152"/>
      <c r="B12" s="314">
        <v>2</v>
      </c>
      <c r="C12" s="317" t="s">
        <v>16</v>
      </c>
      <c r="D12" s="318"/>
      <c r="E12" s="277" t="str">
        <f>IF('so-data'!$E$14="","",'so-data'!$E$14)</f>
        <v>トウキョウトチヨダクオタスケマチ１－２－３</v>
      </c>
      <c r="F12" s="277"/>
      <c r="G12" s="277"/>
      <c r="H12" s="277"/>
      <c r="I12" s="277"/>
      <c r="J12" s="277"/>
      <c r="K12" s="277"/>
      <c r="L12" s="277"/>
      <c r="M12" s="277"/>
      <c r="N12" s="277"/>
      <c r="O12" s="277"/>
      <c r="P12" s="277"/>
      <c r="Q12" s="277"/>
      <c r="R12" s="277"/>
      <c r="S12" s="277"/>
      <c r="T12" s="277"/>
      <c r="U12" s="277"/>
      <c r="V12" s="277"/>
      <c r="W12" s="278"/>
      <c r="X12" s="301"/>
      <c r="Y12" s="298"/>
      <c r="Z12" s="298"/>
      <c r="AA12" s="298"/>
      <c r="AB12" s="298"/>
      <c r="AC12" s="299"/>
      <c r="AD12" s="313"/>
      <c r="AE12" s="313"/>
      <c r="AF12" s="313"/>
      <c r="AG12" s="313"/>
      <c r="AH12" s="313"/>
      <c r="AI12" s="313"/>
      <c r="AJ12" s="307"/>
      <c r="AK12" s="8"/>
      <c r="AL12" s="8"/>
      <c r="AM12" s="152"/>
      <c r="AN12" s="314">
        <v>2</v>
      </c>
      <c r="AO12" s="317" t="s">
        <v>16</v>
      </c>
      <c r="AP12" s="318"/>
      <c r="AQ12" s="277" t="str">
        <f>IF('so-data'!$E$14="","",'so-data'!$E$14)</f>
        <v>トウキョウトチヨダクオタスケマチ１－２－３</v>
      </c>
      <c r="AR12" s="277"/>
      <c r="AS12" s="277"/>
      <c r="AT12" s="277"/>
      <c r="AU12" s="277"/>
      <c r="AV12" s="277"/>
      <c r="AW12" s="277"/>
      <c r="AX12" s="277"/>
      <c r="AY12" s="277"/>
      <c r="AZ12" s="277"/>
      <c r="BA12" s="277"/>
      <c r="BB12" s="277"/>
      <c r="BC12" s="277"/>
      <c r="BD12" s="277"/>
      <c r="BE12" s="277"/>
      <c r="BF12" s="277"/>
      <c r="BG12" s="277"/>
      <c r="BH12" s="277"/>
      <c r="BI12" s="278"/>
      <c r="BJ12" s="301"/>
      <c r="BK12" s="298"/>
      <c r="BL12" s="298"/>
      <c r="BM12" s="298"/>
      <c r="BN12" s="298"/>
      <c r="BO12" s="299"/>
      <c r="BP12" s="313"/>
      <c r="BQ12" s="313"/>
      <c r="BR12" s="313"/>
      <c r="BS12" s="313"/>
      <c r="BT12" s="313"/>
      <c r="BU12" s="313"/>
      <c r="BV12" s="307"/>
      <c r="BW12" s="26"/>
      <c r="BX12" s="26"/>
    </row>
    <row r="13" spans="1:76" ht="10.5" customHeight="1">
      <c r="A13" s="152"/>
      <c r="B13" s="315"/>
      <c r="C13" s="282" t="s">
        <v>93</v>
      </c>
      <c r="D13" s="319"/>
      <c r="E13" s="321" t="str">
        <f>IF('so-data'!$E$15="","",'so-data'!$E$15)</f>
        <v>東京都千代田区御助町１－２－３御助ビル４階</v>
      </c>
      <c r="F13" s="321"/>
      <c r="G13" s="321"/>
      <c r="H13" s="321"/>
      <c r="I13" s="321"/>
      <c r="J13" s="321"/>
      <c r="K13" s="321"/>
      <c r="L13" s="321"/>
      <c r="M13" s="321"/>
      <c r="N13" s="321"/>
      <c r="O13" s="321"/>
      <c r="P13" s="321"/>
      <c r="Q13" s="321"/>
      <c r="R13" s="321"/>
      <c r="S13" s="321"/>
      <c r="T13" s="321"/>
      <c r="U13" s="321"/>
      <c r="V13" s="321"/>
      <c r="W13" s="322"/>
      <c r="X13" s="301">
        <v>11</v>
      </c>
      <c r="Y13" s="296" t="s">
        <v>107</v>
      </c>
      <c r="Z13" s="296"/>
      <c r="AA13" s="296"/>
      <c r="AB13" s="296"/>
      <c r="AC13" s="297"/>
      <c r="AD13" s="300" t="str">
        <f>IF('so-data'!$E$29="","",'so-data'!$E$29)</f>
        <v>会計事務所と経理の皆さんのお助け業</v>
      </c>
      <c r="AE13" s="300"/>
      <c r="AF13" s="300"/>
      <c r="AG13" s="300"/>
      <c r="AH13" s="300"/>
      <c r="AI13" s="300"/>
      <c r="AJ13" s="307"/>
      <c r="AK13" s="8"/>
      <c r="AL13" s="8"/>
      <c r="AM13" s="152"/>
      <c r="AN13" s="315"/>
      <c r="AO13" s="282" t="s">
        <v>93</v>
      </c>
      <c r="AP13" s="319"/>
      <c r="AQ13" s="321" t="str">
        <f>IF('so-data'!$E$15="","",'so-data'!$E$15)</f>
        <v>東京都千代田区御助町１－２－３御助ビル４階</v>
      </c>
      <c r="AR13" s="321"/>
      <c r="AS13" s="321"/>
      <c r="AT13" s="321"/>
      <c r="AU13" s="321"/>
      <c r="AV13" s="321"/>
      <c r="AW13" s="321"/>
      <c r="AX13" s="321"/>
      <c r="AY13" s="321"/>
      <c r="AZ13" s="321"/>
      <c r="BA13" s="321"/>
      <c r="BB13" s="321"/>
      <c r="BC13" s="321"/>
      <c r="BD13" s="321"/>
      <c r="BE13" s="321"/>
      <c r="BF13" s="321"/>
      <c r="BG13" s="321"/>
      <c r="BH13" s="321"/>
      <c r="BI13" s="322"/>
      <c r="BJ13" s="301">
        <v>11</v>
      </c>
      <c r="BK13" s="296" t="s">
        <v>107</v>
      </c>
      <c r="BL13" s="296"/>
      <c r="BM13" s="296"/>
      <c r="BN13" s="296"/>
      <c r="BO13" s="297"/>
      <c r="BP13" s="300" t="str">
        <f>IF('so-data'!$E$29="","",'so-data'!$E$29)</f>
        <v>会計事務所と経理の皆さんのお助け業</v>
      </c>
      <c r="BQ13" s="300"/>
      <c r="BR13" s="300"/>
      <c r="BS13" s="300"/>
      <c r="BT13" s="300"/>
      <c r="BU13" s="300"/>
      <c r="BV13" s="307"/>
      <c r="BW13" s="26"/>
      <c r="BX13" s="26"/>
    </row>
    <row r="14" spans="1:76" ht="8.25" customHeight="1">
      <c r="A14" s="152"/>
      <c r="B14" s="315"/>
      <c r="C14" s="282"/>
      <c r="D14" s="319"/>
      <c r="E14" s="323"/>
      <c r="F14" s="323"/>
      <c r="G14" s="323"/>
      <c r="H14" s="323"/>
      <c r="I14" s="323"/>
      <c r="J14" s="323"/>
      <c r="K14" s="323"/>
      <c r="L14" s="323"/>
      <c r="M14" s="323"/>
      <c r="N14" s="323"/>
      <c r="O14" s="323"/>
      <c r="P14" s="323"/>
      <c r="Q14" s="323"/>
      <c r="R14" s="323"/>
      <c r="S14" s="323"/>
      <c r="T14" s="323"/>
      <c r="U14" s="323"/>
      <c r="V14" s="323"/>
      <c r="W14" s="324"/>
      <c r="X14" s="301"/>
      <c r="Y14" s="298"/>
      <c r="Z14" s="298"/>
      <c r="AA14" s="298"/>
      <c r="AB14" s="298"/>
      <c r="AC14" s="299"/>
      <c r="AD14" s="300"/>
      <c r="AE14" s="300"/>
      <c r="AF14" s="300"/>
      <c r="AG14" s="300"/>
      <c r="AH14" s="300"/>
      <c r="AI14" s="300"/>
      <c r="AJ14" s="307"/>
      <c r="AK14" s="8"/>
      <c r="AL14" s="8"/>
      <c r="AM14" s="152"/>
      <c r="AN14" s="315"/>
      <c r="AO14" s="282"/>
      <c r="AP14" s="319"/>
      <c r="AQ14" s="323"/>
      <c r="AR14" s="323"/>
      <c r="AS14" s="323"/>
      <c r="AT14" s="323"/>
      <c r="AU14" s="323"/>
      <c r="AV14" s="323"/>
      <c r="AW14" s="323"/>
      <c r="AX14" s="323"/>
      <c r="AY14" s="323"/>
      <c r="AZ14" s="323"/>
      <c r="BA14" s="323"/>
      <c r="BB14" s="323"/>
      <c r="BC14" s="323"/>
      <c r="BD14" s="323"/>
      <c r="BE14" s="323"/>
      <c r="BF14" s="323"/>
      <c r="BG14" s="323"/>
      <c r="BH14" s="323"/>
      <c r="BI14" s="324"/>
      <c r="BJ14" s="301"/>
      <c r="BK14" s="298"/>
      <c r="BL14" s="298"/>
      <c r="BM14" s="298"/>
      <c r="BN14" s="298"/>
      <c r="BO14" s="299"/>
      <c r="BP14" s="300"/>
      <c r="BQ14" s="300"/>
      <c r="BR14" s="300"/>
      <c r="BS14" s="300"/>
      <c r="BT14" s="300"/>
      <c r="BU14" s="300"/>
      <c r="BV14" s="307"/>
      <c r="BW14" s="26"/>
      <c r="BX14" s="26"/>
    </row>
    <row r="15" spans="1:76" ht="9.75" customHeight="1">
      <c r="A15" s="152"/>
      <c r="B15" s="315"/>
      <c r="C15" s="282"/>
      <c r="D15" s="319"/>
      <c r="E15" s="323"/>
      <c r="F15" s="323"/>
      <c r="G15" s="323"/>
      <c r="H15" s="323"/>
      <c r="I15" s="323"/>
      <c r="J15" s="323"/>
      <c r="K15" s="323"/>
      <c r="L15" s="323"/>
      <c r="M15" s="323"/>
      <c r="N15" s="323"/>
      <c r="O15" s="323"/>
      <c r="P15" s="323"/>
      <c r="Q15" s="323"/>
      <c r="R15" s="323"/>
      <c r="S15" s="323"/>
      <c r="T15" s="323"/>
      <c r="U15" s="323"/>
      <c r="V15" s="323"/>
      <c r="W15" s="324"/>
      <c r="X15" s="301">
        <v>12</v>
      </c>
      <c r="Y15" s="296" t="s">
        <v>106</v>
      </c>
      <c r="Z15" s="296"/>
      <c r="AA15" s="296"/>
      <c r="AB15" s="296"/>
      <c r="AC15" s="297"/>
      <c r="AD15" s="325">
        <f>IF('so-data'!$E$30="","",'so-data'!$E$30)</f>
        <v>2</v>
      </c>
      <c r="AE15" s="325"/>
      <c r="AF15" s="325"/>
      <c r="AG15" s="325"/>
      <c r="AH15" s="325"/>
      <c r="AI15" s="325"/>
      <c r="AJ15" s="7"/>
      <c r="AK15" s="8"/>
      <c r="AL15" s="8"/>
      <c r="AM15" s="152"/>
      <c r="AN15" s="315"/>
      <c r="AO15" s="282"/>
      <c r="AP15" s="319"/>
      <c r="AQ15" s="323"/>
      <c r="AR15" s="323"/>
      <c r="AS15" s="323"/>
      <c r="AT15" s="323"/>
      <c r="AU15" s="323"/>
      <c r="AV15" s="323"/>
      <c r="AW15" s="323"/>
      <c r="AX15" s="323"/>
      <c r="AY15" s="323"/>
      <c r="AZ15" s="323"/>
      <c r="BA15" s="323"/>
      <c r="BB15" s="323"/>
      <c r="BC15" s="323"/>
      <c r="BD15" s="323"/>
      <c r="BE15" s="323"/>
      <c r="BF15" s="323"/>
      <c r="BG15" s="323"/>
      <c r="BH15" s="323"/>
      <c r="BI15" s="324"/>
      <c r="BJ15" s="301">
        <v>12</v>
      </c>
      <c r="BK15" s="296" t="s">
        <v>106</v>
      </c>
      <c r="BL15" s="296"/>
      <c r="BM15" s="296"/>
      <c r="BN15" s="296"/>
      <c r="BO15" s="297"/>
      <c r="BP15" s="325">
        <f>IF('so-data'!$E$30="","",'so-data'!$E$30)</f>
        <v>2</v>
      </c>
      <c r="BQ15" s="325"/>
      <c r="BR15" s="325"/>
      <c r="BS15" s="325"/>
      <c r="BT15" s="325"/>
      <c r="BU15" s="325"/>
      <c r="BV15" s="7"/>
      <c r="BW15" s="1"/>
      <c r="BX15" s="1"/>
    </row>
    <row r="16" spans="1:76" ht="7.5" customHeight="1">
      <c r="A16" s="152"/>
      <c r="B16" s="316"/>
      <c r="C16" s="283"/>
      <c r="D16" s="320"/>
      <c r="E16" s="326" t="s">
        <v>10</v>
      </c>
      <c r="F16" s="326"/>
      <c r="G16" s="326"/>
      <c r="H16" s="327" t="str">
        <f>IF('so-data'!$E$16="","",'so-data'!$E$16)</f>
        <v>０３－１２３４－５６７８</v>
      </c>
      <c r="I16" s="327"/>
      <c r="J16" s="327"/>
      <c r="K16" s="327"/>
      <c r="L16" s="327"/>
      <c r="M16" s="327"/>
      <c r="N16" s="327"/>
      <c r="O16" s="327"/>
      <c r="P16" s="327"/>
      <c r="Q16" s="327"/>
      <c r="W16" s="61"/>
      <c r="X16" s="301"/>
      <c r="Y16" s="298"/>
      <c r="Z16" s="298"/>
      <c r="AA16" s="298"/>
      <c r="AB16" s="298"/>
      <c r="AC16" s="299"/>
      <c r="AD16" s="325"/>
      <c r="AE16" s="325"/>
      <c r="AF16" s="325"/>
      <c r="AG16" s="325"/>
      <c r="AH16" s="325"/>
      <c r="AI16" s="325"/>
      <c r="AJ16" s="7"/>
      <c r="AK16" s="8"/>
      <c r="AL16" s="8"/>
      <c r="AM16" s="152"/>
      <c r="AN16" s="316"/>
      <c r="AO16" s="283"/>
      <c r="AP16" s="320"/>
      <c r="AQ16" s="326" t="s">
        <v>10</v>
      </c>
      <c r="AR16" s="326"/>
      <c r="AS16" s="326"/>
      <c r="AT16" s="327" t="str">
        <f>IF('so-data'!$E$16="","",'so-data'!$E$16)</f>
        <v>０３－１２３４－５６７８</v>
      </c>
      <c r="AU16" s="327"/>
      <c r="AV16" s="327"/>
      <c r="AW16" s="327"/>
      <c r="AX16" s="327"/>
      <c r="AY16" s="327"/>
      <c r="AZ16" s="327"/>
      <c r="BA16" s="327"/>
      <c r="BB16" s="327"/>
      <c r="BC16" s="327"/>
      <c r="BI16" s="61"/>
      <c r="BJ16" s="301"/>
      <c r="BK16" s="298"/>
      <c r="BL16" s="298"/>
      <c r="BM16" s="298"/>
      <c r="BN16" s="298"/>
      <c r="BO16" s="299"/>
      <c r="BP16" s="325"/>
      <c r="BQ16" s="325"/>
      <c r="BR16" s="325"/>
      <c r="BS16" s="325"/>
      <c r="BT16" s="325"/>
      <c r="BU16" s="325"/>
      <c r="BV16" s="7"/>
      <c r="BW16" s="1"/>
      <c r="BX16" s="1"/>
    </row>
    <row r="17" spans="1:76" ht="5.25" customHeight="1">
      <c r="A17" s="152"/>
      <c r="B17" s="314">
        <v>3</v>
      </c>
      <c r="C17" s="317" t="s">
        <v>16</v>
      </c>
      <c r="D17" s="318"/>
      <c r="E17" s="456" t="str">
        <f>IF('so-data'!$E$17="","",'so-data'!$E$17)</f>
        <v>カブシキガイシャ　レスキュー　レンジャーズ</v>
      </c>
      <c r="F17" s="456"/>
      <c r="G17" s="456"/>
      <c r="H17" s="456"/>
      <c r="I17" s="456"/>
      <c r="J17" s="456"/>
      <c r="K17" s="456"/>
      <c r="L17" s="456"/>
      <c r="M17" s="456"/>
      <c r="N17" s="456"/>
      <c r="O17" s="456"/>
      <c r="P17" s="456"/>
      <c r="Q17" s="456"/>
      <c r="R17" s="456"/>
      <c r="S17" s="456"/>
      <c r="T17" s="456"/>
      <c r="U17" s="456"/>
      <c r="V17" s="456"/>
      <c r="W17" s="456"/>
      <c r="X17" s="301">
        <v>13</v>
      </c>
      <c r="Y17" s="296" t="s">
        <v>109</v>
      </c>
      <c r="Z17" s="296"/>
      <c r="AA17" s="296"/>
      <c r="AB17" s="296"/>
      <c r="AC17" s="297"/>
      <c r="AD17" s="477"/>
      <c r="AE17" s="448"/>
      <c r="AF17" s="429">
        <f>IF('so-data'!$E$31="","",'so-data'!$E$31)</f>
        <v>82</v>
      </c>
      <c r="AG17" s="429"/>
      <c r="AH17" s="429"/>
      <c r="AI17" s="452" t="s">
        <v>11</v>
      </c>
      <c r="AJ17" s="7"/>
      <c r="AK17" s="8"/>
      <c r="AL17" s="8"/>
      <c r="AM17" s="152"/>
      <c r="AN17" s="314">
        <v>3</v>
      </c>
      <c r="AO17" s="317" t="s">
        <v>16</v>
      </c>
      <c r="AP17" s="318"/>
      <c r="AQ17" s="456" t="str">
        <f>IF('so-data'!$E$17="","",'so-data'!$E$17)</f>
        <v>カブシキガイシャ　レスキュー　レンジャーズ</v>
      </c>
      <c r="AR17" s="456"/>
      <c r="AS17" s="456"/>
      <c r="AT17" s="456"/>
      <c r="AU17" s="456"/>
      <c r="AV17" s="456"/>
      <c r="AW17" s="456"/>
      <c r="AX17" s="456"/>
      <c r="AY17" s="456"/>
      <c r="AZ17" s="456"/>
      <c r="BA17" s="456"/>
      <c r="BB17" s="456"/>
      <c r="BC17" s="456"/>
      <c r="BD17" s="456"/>
      <c r="BE17" s="456"/>
      <c r="BF17" s="456"/>
      <c r="BG17" s="456"/>
      <c r="BH17" s="456"/>
      <c r="BI17" s="456"/>
      <c r="BJ17" s="301">
        <v>13</v>
      </c>
      <c r="BK17" s="296" t="s">
        <v>109</v>
      </c>
      <c r="BL17" s="296"/>
      <c r="BM17" s="296"/>
      <c r="BN17" s="296"/>
      <c r="BO17" s="297"/>
      <c r="BP17" s="477"/>
      <c r="BQ17" s="448"/>
      <c r="BR17" s="429">
        <f>IF('so-data'!$E$31="","",'so-data'!$E$31)</f>
        <v>82</v>
      </c>
      <c r="BS17" s="429"/>
      <c r="BT17" s="429"/>
      <c r="BU17" s="452" t="s">
        <v>11</v>
      </c>
      <c r="BV17" s="7"/>
      <c r="BW17" s="26"/>
      <c r="BX17" s="26"/>
    </row>
    <row r="18" spans="1:76" ht="5.25" customHeight="1">
      <c r="A18" s="152"/>
      <c r="B18" s="315"/>
      <c r="C18" s="282"/>
      <c r="D18" s="319"/>
      <c r="E18" s="277"/>
      <c r="F18" s="277"/>
      <c r="G18" s="277"/>
      <c r="H18" s="277"/>
      <c r="I18" s="277"/>
      <c r="J18" s="277"/>
      <c r="K18" s="277"/>
      <c r="L18" s="277"/>
      <c r="M18" s="277"/>
      <c r="N18" s="277"/>
      <c r="O18" s="277"/>
      <c r="P18" s="277"/>
      <c r="Q18" s="277"/>
      <c r="R18" s="277"/>
      <c r="S18" s="277"/>
      <c r="T18" s="277"/>
      <c r="U18" s="277"/>
      <c r="V18" s="277"/>
      <c r="W18" s="277"/>
      <c r="X18" s="301"/>
      <c r="Y18" s="611"/>
      <c r="Z18" s="611"/>
      <c r="AA18" s="611"/>
      <c r="AB18" s="611"/>
      <c r="AC18" s="612"/>
      <c r="AD18" s="466"/>
      <c r="AE18" s="449"/>
      <c r="AF18" s="425"/>
      <c r="AG18" s="425"/>
      <c r="AH18" s="425"/>
      <c r="AI18" s="452"/>
      <c r="AJ18" s="7"/>
      <c r="AK18" s="8"/>
      <c r="AL18" s="8"/>
      <c r="AM18" s="152"/>
      <c r="AN18" s="315"/>
      <c r="AO18" s="282"/>
      <c r="AP18" s="319"/>
      <c r="AQ18" s="277"/>
      <c r="AR18" s="277"/>
      <c r="AS18" s="277"/>
      <c r="AT18" s="277"/>
      <c r="AU18" s="277"/>
      <c r="AV18" s="277"/>
      <c r="AW18" s="277"/>
      <c r="AX18" s="277"/>
      <c r="AY18" s="277"/>
      <c r="AZ18" s="277"/>
      <c r="BA18" s="277"/>
      <c r="BB18" s="277"/>
      <c r="BC18" s="277"/>
      <c r="BD18" s="277"/>
      <c r="BE18" s="277"/>
      <c r="BF18" s="277"/>
      <c r="BG18" s="277"/>
      <c r="BH18" s="277"/>
      <c r="BI18" s="277"/>
      <c r="BJ18" s="301"/>
      <c r="BK18" s="611"/>
      <c r="BL18" s="611"/>
      <c r="BM18" s="611"/>
      <c r="BN18" s="611"/>
      <c r="BO18" s="612"/>
      <c r="BP18" s="466"/>
      <c r="BQ18" s="449"/>
      <c r="BR18" s="425"/>
      <c r="BS18" s="425"/>
      <c r="BT18" s="425"/>
      <c r="BU18" s="452"/>
      <c r="BV18" s="7"/>
      <c r="BW18" s="26"/>
      <c r="BX18" s="26"/>
    </row>
    <row r="19" spans="2:74" ht="9" customHeight="1" thickBot="1">
      <c r="B19" s="315"/>
      <c r="C19" s="474" t="s">
        <v>120</v>
      </c>
      <c r="D19" s="613"/>
      <c r="E19" s="416" t="str">
        <f>IF('so-data'!$E$18="","",'so-data'!$E$18)</f>
        <v>株式会社ＲＥＳＣＵＥ ＲＡＮＧＥＲＳ</v>
      </c>
      <c r="F19" s="416"/>
      <c r="G19" s="416"/>
      <c r="H19" s="416"/>
      <c r="I19" s="416"/>
      <c r="J19" s="416"/>
      <c r="K19" s="416"/>
      <c r="L19" s="416"/>
      <c r="M19" s="416"/>
      <c r="N19" s="416"/>
      <c r="O19" s="416"/>
      <c r="P19" s="416"/>
      <c r="Q19" s="416"/>
      <c r="R19" s="416"/>
      <c r="S19" s="416"/>
      <c r="T19" s="416"/>
      <c r="U19" s="416"/>
      <c r="V19" s="416"/>
      <c r="W19" s="416"/>
      <c r="X19" s="314"/>
      <c r="Y19" s="611"/>
      <c r="Z19" s="611"/>
      <c r="AA19" s="611"/>
      <c r="AB19" s="611"/>
      <c r="AC19" s="612"/>
      <c r="AD19" s="466"/>
      <c r="AE19" s="449"/>
      <c r="AF19" s="425"/>
      <c r="AG19" s="425"/>
      <c r="AH19" s="425"/>
      <c r="AI19" s="453"/>
      <c r="AJ19" s="7"/>
      <c r="AK19" s="8"/>
      <c r="AL19" s="8"/>
      <c r="AN19" s="315"/>
      <c r="AO19" s="474" t="s">
        <v>120</v>
      </c>
      <c r="AP19" s="613"/>
      <c r="AQ19" s="416" t="str">
        <f>IF('so-data'!$E$18="","",'so-data'!$E$18)</f>
        <v>株式会社ＲＥＳＣＵＥ ＲＡＮＧＥＲＳ</v>
      </c>
      <c r="AR19" s="416"/>
      <c r="AS19" s="416"/>
      <c r="AT19" s="416"/>
      <c r="AU19" s="416"/>
      <c r="AV19" s="416"/>
      <c r="AW19" s="416"/>
      <c r="AX19" s="416"/>
      <c r="AY19" s="416"/>
      <c r="AZ19" s="416"/>
      <c r="BA19" s="416"/>
      <c r="BB19" s="416"/>
      <c r="BC19" s="416"/>
      <c r="BD19" s="416"/>
      <c r="BE19" s="416"/>
      <c r="BF19" s="416"/>
      <c r="BG19" s="416"/>
      <c r="BH19" s="416"/>
      <c r="BI19" s="416"/>
      <c r="BJ19" s="314"/>
      <c r="BK19" s="611"/>
      <c r="BL19" s="611"/>
      <c r="BM19" s="611"/>
      <c r="BN19" s="611"/>
      <c r="BO19" s="612"/>
      <c r="BP19" s="466"/>
      <c r="BQ19" s="449"/>
      <c r="BR19" s="425"/>
      <c r="BS19" s="425"/>
      <c r="BT19" s="425"/>
      <c r="BU19" s="453"/>
      <c r="BV19" s="7"/>
    </row>
    <row r="20" spans="2:74" ht="6.75" customHeight="1">
      <c r="B20" s="315"/>
      <c r="C20" s="474"/>
      <c r="D20" s="613"/>
      <c r="E20" s="418"/>
      <c r="F20" s="418"/>
      <c r="G20" s="418"/>
      <c r="H20" s="418"/>
      <c r="I20" s="418"/>
      <c r="J20" s="418"/>
      <c r="K20" s="418"/>
      <c r="L20" s="418"/>
      <c r="M20" s="418"/>
      <c r="N20" s="418"/>
      <c r="O20" s="418"/>
      <c r="P20" s="418"/>
      <c r="Q20" s="418"/>
      <c r="R20" s="418"/>
      <c r="S20" s="418"/>
      <c r="T20" s="418"/>
      <c r="U20" s="418"/>
      <c r="V20" s="418"/>
      <c r="W20" s="418"/>
      <c r="X20" s="550">
        <v>14</v>
      </c>
      <c r="Y20" s="176"/>
      <c r="Z20" s="616" t="s">
        <v>195</v>
      </c>
      <c r="AA20" s="617"/>
      <c r="AB20" s="617"/>
      <c r="AC20" s="618"/>
      <c r="AD20" s="594"/>
      <c r="AE20" s="595"/>
      <c r="AF20" s="596">
        <f>IF('so-data'!$AD$32=0,"",'so-data'!$AD$32)</f>
        <v>1</v>
      </c>
      <c r="AG20" s="596"/>
      <c r="AH20" s="596"/>
      <c r="AI20" s="597" t="s">
        <v>11</v>
      </c>
      <c r="AJ20" s="7"/>
      <c r="AK20" s="8"/>
      <c r="AL20" s="8"/>
      <c r="AN20" s="315"/>
      <c r="AO20" s="474"/>
      <c r="AP20" s="613"/>
      <c r="AQ20" s="418"/>
      <c r="AR20" s="418"/>
      <c r="AS20" s="418"/>
      <c r="AT20" s="418"/>
      <c r="AU20" s="418"/>
      <c r="AV20" s="418"/>
      <c r="AW20" s="418"/>
      <c r="AX20" s="418"/>
      <c r="AY20" s="418"/>
      <c r="AZ20" s="418"/>
      <c r="BA20" s="418"/>
      <c r="BB20" s="418"/>
      <c r="BC20" s="418"/>
      <c r="BD20" s="418"/>
      <c r="BE20" s="418"/>
      <c r="BF20" s="418"/>
      <c r="BG20" s="418"/>
      <c r="BH20" s="418"/>
      <c r="BI20" s="418"/>
      <c r="BJ20" s="550">
        <v>14</v>
      </c>
      <c r="BK20" s="176"/>
      <c r="BL20" s="616" t="s">
        <v>195</v>
      </c>
      <c r="BM20" s="617"/>
      <c r="BN20" s="617"/>
      <c r="BO20" s="618"/>
      <c r="BP20" s="594"/>
      <c r="BQ20" s="595"/>
      <c r="BR20" s="596">
        <f>IF('so-data'!$AE$32=0,"",'so-data'!$AE$32)</f>
        <v>55</v>
      </c>
      <c r="BS20" s="596"/>
      <c r="BT20" s="596"/>
      <c r="BU20" s="597" t="s">
        <v>11</v>
      </c>
      <c r="BV20" s="7"/>
    </row>
    <row r="21" spans="2:74" ht="5.25" customHeight="1">
      <c r="B21" s="315"/>
      <c r="C21" s="474"/>
      <c r="D21" s="613"/>
      <c r="E21" s="418"/>
      <c r="F21" s="418"/>
      <c r="G21" s="418"/>
      <c r="H21" s="418"/>
      <c r="I21" s="418"/>
      <c r="J21" s="418"/>
      <c r="K21" s="418"/>
      <c r="L21" s="418"/>
      <c r="M21" s="418"/>
      <c r="N21" s="418"/>
      <c r="O21" s="418"/>
      <c r="P21" s="418"/>
      <c r="Q21" s="418"/>
      <c r="R21" s="418"/>
      <c r="S21" s="418"/>
      <c r="T21" s="418"/>
      <c r="U21" s="418"/>
      <c r="V21" s="418"/>
      <c r="W21" s="418"/>
      <c r="X21" s="551"/>
      <c r="Y21" s="104"/>
      <c r="Z21" s="619"/>
      <c r="AA21" s="620"/>
      <c r="AB21" s="620"/>
      <c r="AC21" s="621"/>
      <c r="AD21" s="466"/>
      <c r="AE21" s="449"/>
      <c r="AF21" s="470"/>
      <c r="AG21" s="470"/>
      <c r="AH21" s="470"/>
      <c r="AI21" s="587"/>
      <c r="AJ21" s="7"/>
      <c r="AK21" s="8"/>
      <c r="AL21" s="8"/>
      <c r="AN21" s="315"/>
      <c r="AO21" s="474"/>
      <c r="AP21" s="613"/>
      <c r="AQ21" s="418"/>
      <c r="AR21" s="418"/>
      <c r="AS21" s="418"/>
      <c r="AT21" s="418"/>
      <c r="AU21" s="418"/>
      <c r="AV21" s="418"/>
      <c r="AW21" s="418"/>
      <c r="AX21" s="418"/>
      <c r="AY21" s="418"/>
      <c r="AZ21" s="418"/>
      <c r="BA21" s="418"/>
      <c r="BB21" s="418"/>
      <c r="BC21" s="418"/>
      <c r="BD21" s="418"/>
      <c r="BE21" s="418"/>
      <c r="BF21" s="418"/>
      <c r="BG21" s="418"/>
      <c r="BH21" s="418"/>
      <c r="BI21" s="418"/>
      <c r="BJ21" s="551"/>
      <c r="BK21" s="104"/>
      <c r="BL21" s="619"/>
      <c r="BM21" s="620"/>
      <c r="BN21" s="620"/>
      <c r="BO21" s="621"/>
      <c r="BP21" s="466"/>
      <c r="BQ21" s="449"/>
      <c r="BR21" s="470"/>
      <c r="BS21" s="470"/>
      <c r="BT21" s="470"/>
      <c r="BU21" s="587"/>
      <c r="BV21" s="7"/>
    </row>
    <row r="22" spans="2:74" ht="12" customHeight="1">
      <c r="B22" s="316"/>
      <c r="C22" s="614"/>
      <c r="D22" s="615"/>
      <c r="E22" s="420"/>
      <c r="F22" s="420"/>
      <c r="G22" s="420"/>
      <c r="H22" s="420"/>
      <c r="I22" s="420"/>
      <c r="J22" s="420"/>
      <c r="K22" s="420"/>
      <c r="L22" s="420"/>
      <c r="M22" s="420"/>
      <c r="N22" s="420"/>
      <c r="O22" s="420"/>
      <c r="P22" s="420"/>
      <c r="Q22" s="420"/>
      <c r="R22" s="420"/>
      <c r="S22" s="420"/>
      <c r="T22" s="420"/>
      <c r="U22" s="420"/>
      <c r="V22" s="420"/>
      <c r="W22" s="420"/>
      <c r="X22" s="598" t="s">
        <v>112</v>
      </c>
      <c r="Y22" s="599"/>
      <c r="Z22" s="619"/>
      <c r="AA22" s="620"/>
      <c r="AB22" s="620"/>
      <c r="AC22" s="621"/>
      <c r="AD22" s="467"/>
      <c r="AE22" s="468"/>
      <c r="AF22" s="471"/>
      <c r="AG22" s="471"/>
      <c r="AH22" s="471"/>
      <c r="AI22" s="587"/>
      <c r="AJ22" s="7"/>
      <c r="AK22" s="8"/>
      <c r="AL22" s="8"/>
      <c r="AN22" s="316"/>
      <c r="AO22" s="614"/>
      <c r="AP22" s="615"/>
      <c r="AQ22" s="420"/>
      <c r="AR22" s="420"/>
      <c r="AS22" s="420"/>
      <c r="AT22" s="420"/>
      <c r="AU22" s="420"/>
      <c r="AV22" s="420"/>
      <c r="AW22" s="420"/>
      <c r="AX22" s="420"/>
      <c r="AY22" s="420"/>
      <c r="AZ22" s="420"/>
      <c r="BA22" s="420"/>
      <c r="BB22" s="420"/>
      <c r="BC22" s="420"/>
      <c r="BD22" s="420"/>
      <c r="BE22" s="420"/>
      <c r="BF22" s="420"/>
      <c r="BG22" s="420"/>
      <c r="BH22" s="420"/>
      <c r="BI22" s="420"/>
      <c r="BJ22" s="598" t="s">
        <v>112</v>
      </c>
      <c r="BK22" s="599"/>
      <c r="BL22" s="619"/>
      <c r="BM22" s="620"/>
      <c r="BN22" s="620"/>
      <c r="BO22" s="621"/>
      <c r="BP22" s="467"/>
      <c r="BQ22" s="468"/>
      <c r="BR22" s="471"/>
      <c r="BS22" s="471"/>
      <c r="BT22" s="471"/>
      <c r="BU22" s="587"/>
      <c r="BV22" s="7"/>
    </row>
    <row r="23" spans="2:74" ht="5.25" customHeight="1">
      <c r="B23" s="315">
        <v>4</v>
      </c>
      <c r="C23" s="474" t="s">
        <v>156</v>
      </c>
      <c r="D23" s="414"/>
      <c r="E23" s="415" t="str">
        <f>IF('so-data'!$E$19="","",'so-data'!$E$19)&amp;"　"&amp;IF('so-data'!$E$20="","",'so-data'!$E$20)</f>
        <v>代表取締役　総括　太郎</v>
      </c>
      <c r="F23" s="416"/>
      <c r="G23" s="416"/>
      <c r="H23" s="416"/>
      <c r="I23" s="416"/>
      <c r="J23" s="416"/>
      <c r="K23" s="416"/>
      <c r="L23" s="416"/>
      <c r="M23" s="416"/>
      <c r="N23" s="416"/>
      <c r="O23" s="416"/>
      <c r="P23" s="416"/>
      <c r="Q23" s="416"/>
      <c r="R23" s="416"/>
      <c r="S23" s="416"/>
      <c r="T23" s="416"/>
      <c r="U23" s="416"/>
      <c r="V23" s="416"/>
      <c r="W23" s="416"/>
      <c r="X23" s="598"/>
      <c r="Y23" s="599"/>
      <c r="Z23" s="603" t="s">
        <v>150</v>
      </c>
      <c r="AA23" s="604"/>
      <c r="AB23" s="604"/>
      <c r="AC23" s="604"/>
      <c r="AD23" s="427"/>
      <c r="AE23" s="428"/>
      <c r="AF23" s="429"/>
      <c r="AG23" s="429"/>
      <c r="AH23" s="429"/>
      <c r="AI23" s="602"/>
      <c r="AJ23" s="7"/>
      <c r="AK23" s="8"/>
      <c r="AL23" s="8"/>
      <c r="AN23" s="315">
        <v>4</v>
      </c>
      <c r="AO23" s="474" t="s">
        <v>119</v>
      </c>
      <c r="AP23" s="414"/>
      <c r="AQ23" s="415" t="str">
        <f>IF('so-data'!$E$19="","",'so-data'!$E$19)&amp;"　"&amp;IF('so-data'!$E$20="","",'so-data'!$E$20)</f>
        <v>代表取締役　総括　太郎</v>
      </c>
      <c r="AR23" s="416"/>
      <c r="AS23" s="416"/>
      <c r="AT23" s="416"/>
      <c r="AU23" s="416"/>
      <c r="AV23" s="416"/>
      <c r="AW23" s="416"/>
      <c r="AX23" s="416"/>
      <c r="AY23" s="416"/>
      <c r="AZ23" s="416"/>
      <c r="BA23" s="416"/>
      <c r="BB23" s="416"/>
      <c r="BC23" s="416"/>
      <c r="BD23" s="416"/>
      <c r="BE23" s="416"/>
      <c r="BF23" s="416"/>
      <c r="BG23" s="416"/>
      <c r="BH23" s="416"/>
      <c r="BI23" s="416"/>
      <c r="BJ23" s="598"/>
      <c r="BK23" s="599"/>
      <c r="BL23" s="603" t="s">
        <v>150</v>
      </c>
      <c r="BM23" s="604"/>
      <c r="BN23" s="604"/>
      <c r="BO23" s="604"/>
      <c r="BP23" s="427"/>
      <c r="BQ23" s="428"/>
      <c r="BR23" s="429"/>
      <c r="BS23" s="429"/>
      <c r="BT23" s="429"/>
      <c r="BU23" s="602"/>
      <c r="BV23" s="7"/>
    </row>
    <row r="24" spans="2:74" ht="6.75" customHeight="1">
      <c r="B24" s="315"/>
      <c r="C24" s="474"/>
      <c r="D24" s="414"/>
      <c r="E24" s="417"/>
      <c r="F24" s="418"/>
      <c r="G24" s="418"/>
      <c r="H24" s="418"/>
      <c r="I24" s="418"/>
      <c r="J24" s="418"/>
      <c r="K24" s="418"/>
      <c r="L24" s="418"/>
      <c r="M24" s="418"/>
      <c r="N24" s="418"/>
      <c r="O24" s="418"/>
      <c r="P24" s="418"/>
      <c r="Q24" s="418"/>
      <c r="R24" s="418"/>
      <c r="S24" s="418"/>
      <c r="T24" s="418"/>
      <c r="U24" s="418"/>
      <c r="V24" s="418"/>
      <c r="W24" s="418"/>
      <c r="X24" s="598"/>
      <c r="Y24" s="599"/>
      <c r="Z24" s="605"/>
      <c r="AA24" s="606"/>
      <c r="AB24" s="606"/>
      <c r="AC24" s="606"/>
      <c r="AD24" s="421"/>
      <c r="AE24" s="422"/>
      <c r="AF24" s="425"/>
      <c r="AG24" s="425"/>
      <c r="AH24" s="425"/>
      <c r="AI24" s="587"/>
      <c r="AJ24" s="7"/>
      <c r="AK24" s="8"/>
      <c r="AL24" s="8"/>
      <c r="AN24" s="315"/>
      <c r="AO24" s="474"/>
      <c r="AP24" s="414"/>
      <c r="AQ24" s="417"/>
      <c r="AR24" s="418"/>
      <c r="AS24" s="418"/>
      <c r="AT24" s="418"/>
      <c r="AU24" s="418"/>
      <c r="AV24" s="418"/>
      <c r="AW24" s="418"/>
      <c r="AX24" s="418"/>
      <c r="AY24" s="418"/>
      <c r="AZ24" s="418"/>
      <c r="BA24" s="418"/>
      <c r="BB24" s="418"/>
      <c r="BC24" s="418"/>
      <c r="BD24" s="418"/>
      <c r="BE24" s="418"/>
      <c r="BF24" s="418"/>
      <c r="BG24" s="418"/>
      <c r="BH24" s="418"/>
      <c r="BI24" s="418"/>
      <c r="BJ24" s="598"/>
      <c r="BK24" s="599"/>
      <c r="BL24" s="605"/>
      <c r="BM24" s="606"/>
      <c r="BN24" s="606"/>
      <c r="BO24" s="606"/>
      <c r="BP24" s="421"/>
      <c r="BQ24" s="422"/>
      <c r="BR24" s="425"/>
      <c r="BS24" s="425"/>
      <c r="BT24" s="425"/>
      <c r="BU24" s="587"/>
      <c r="BV24" s="7"/>
    </row>
    <row r="25" spans="2:74" ht="5.25" customHeight="1">
      <c r="B25" s="316"/>
      <c r="C25" s="293"/>
      <c r="D25" s="294"/>
      <c r="E25" s="419"/>
      <c r="F25" s="420"/>
      <c r="G25" s="420"/>
      <c r="H25" s="420"/>
      <c r="I25" s="420"/>
      <c r="J25" s="420"/>
      <c r="K25" s="420"/>
      <c r="L25" s="420"/>
      <c r="M25" s="420"/>
      <c r="N25" s="420"/>
      <c r="O25" s="420"/>
      <c r="P25" s="420"/>
      <c r="Q25" s="420"/>
      <c r="R25" s="420"/>
      <c r="S25" s="420"/>
      <c r="T25" s="420"/>
      <c r="U25" s="420"/>
      <c r="V25" s="420"/>
      <c r="W25" s="420"/>
      <c r="X25" s="598"/>
      <c r="Y25" s="599"/>
      <c r="Z25" s="605"/>
      <c r="AA25" s="606"/>
      <c r="AB25" s="606"/>
      <c r="AC25" s="606"/>
      <c r="AD25" s="421"/>
      <c r="AE25" s="422"/>
      <c r="AF25" s="425"/>
      <c r="AG25" s="425"/>
      <c r="AH25" s="425"/>
      <c r="AI25" s="587"/>
      <c r="AJ25" s="7"/>
      <c r="AK25" s="8"/>
      <c r="AL25" s="8"/>
      <c r="AN25" s="316"/>
      <c r="AO25" s="293"/>
      <c r="AP25" s="294"/>
      <c r="AQ25" s="419"/>
      <c r="AR25" s="420"/>
      <c r="AS25" s="420"/>
      <c r="AT25" s="420"/>
      <c r="AU25" s="420"/>
      <c r="AV25" s="420"/>
      <c r="AW25" s="420"/>
      <c r="AX25" s="420"/>
      <c r="AY25" s="420"/>
      <c r="AZ25" s="420"/>
      <c r="BA25" s="420"/>
      <c r="BB25" s="420"/>
      <c r="BC25" s="420"/>
      <c r="BD25" s="420"/>
      <c r="BE25" s="420"/>
      <c r="BF25" s="420"/>
      <c r="BG25" s="420"/>
      <c r="BH25" s="420"/>
      <c r="BI25" s="420"/>
      <c r="BJ25" s="598"/>
      <c r="BK25" s="599"/>
      <c r="BL25" s="605"/>
      <c r="BM25" s="606"/>
      <c r="BN25" s="606"/>
      <c r="BO25" s="606"/>
      <c r="BP25" s="421"/>
      <c r="BQ25" s="422"/>
      <c r="BR25" s="425"/>
      <c r="BS25" s="425"/>
      <c r="BT25" s="425"/>
      <c r="BU25" s="587"/>
      <c r="BV25" s="7"/>
    </row>
    <row r="26" spans="2:74" ht="6" customHeight="1">
      <c r="B26" s="314">
        <v>5</v>
      </c>
      <c r="C26" s="281" t="s">
        <v>121</v>
      </c>
      <c r="D26" s="292"/>
      <c r="E26" s="415" t="str">
        <f>IF('so-data'!$E$21="","",'so-data'!$E$21)</f>
        <v>支払　二郎</v>
      </c>
      <c r="F26" s="416"/>
      <c r="G26" s="416"/>
      <c r="H26" s="416"/>
      <c r="I26" s="416"/>
      <c r="J26" s="416"/>
      <c r="K26" s="416"/>
      <c r="L26" s="416"/>
      <c r="M26" s="416"/>
      <c r="N26" s="416"/>
      <c r="O26" s="416"/>
      <c r="P26" s="416"/>
      <c r="Q26" s="416"/>
      <c r="R26" s="416"/>
      <c r="S26" s="416"/>
      <c r="T26" s="416"/>
      <c r="U26" s="416"/>
      <c r="V26" s="416"/>
      <c r="W26" s="416"/>
      <c r="X26" s="598"/>
      <c r="Y26" s="599"/>
      <c r="Z26" s="605"/>
      <c r="AA26" s="606"/>
      <c r="AB26" s="606"/>
      <c r="AC26" s="606"/>
      <c r="AD26" s="421"/>
      <c r="AE26" s="422"/>
      <c r="AF26" s="425"/>
      <c r="AG26" s="425"/>
      <c r="AH26" s="425"/>
      <c r="AI26" s="587"/>
      <c r="AJ26" s="7"/>
      <c r="AK26" s="8"/>
      <c r="AL26" s="8"/>
      <c r="AN26" s="314">
        <v>5</v>
      </c>
      <c r="AO26" s="281" t="s">
        <v>121</v>
      </c>
      <c r="AP26" s="292"/>
      <c r="AQ26" s="415" t="str">
        <f>IF('so-data'!$E$21="","",'so-data'!$E$21)</f>
        <v>支払　二郎</v>
      </c>
      <c r="AR26" s="416"/>
      <c r="AS26" s="416"/>
      <c r="AT26" s="416"/>
      <c r="AU26" s="416"/>
      <c r="AV26" s="416"/>
      <c r="AW26" s="416"/>
      <c r="AX26" s="416"/>
      <c r="AY26" s="416"/>
      <c r="AZ26" s="416"/>
      <c r="BA26" s="416"/>
      <c r="BB26" s="416"/>
      <c r="BC26" s="416"/>
      <c r="BD26" s="416"/>
      <c r="BE26" s="416"/>
      <c r="BF26" s="416"/>
      <c r="BG26" s="416"/>
      <c r="BH26" s="416"/>
      <c r="BI26" s="416"/>
      <c r="BJ26" s="598"/>
      <c r="BK26" s="599"/>
      <c r="BL26" s="605"/>
      <c r="BM26" s="606"/>
      <c r="BN26" s="606"/>
      <c r="BO26" s="606"/>
      <c r="BP26" s="421"/>
      <c r="BQ26" s="422"/>
      <c r="BR26" s="425"/>
      <c r="BS26" s="425"/>
      <c r="BT26" s="425"/>
      <c r="BU26" s="587"/>
      <c r="BV26" s="7"/>
    </row>
    <row r="27" spans="1:76" ht="6" customHeight="1">
      <c r="A27" s="3"/>
      <c r="B27" s="315"/>
      <c r="C27" s="474"/>
      <c r="D27" s="414"/>
      <c r="E27" s="417"/>
      <c r="F27" s="418"/>
      <c r="G27" s="418"/>
      <c r="H27" s="418"/>
      <c r="I27" s="418"/>
      <c r="J27" s="418"/>
      <c r="K27" s="418"/>
      <c r="L27" s="418"/>
      <c r="M27" s="418"/>
      <c r="N27" s="418"/>
      <c r="O27" s="418"/>
      <c r="P27" s="418"/>
      <c r="Q27" s="418"/>
      <c r="R27" s="418"/>
      <c r="S27" s="418"/>
      <c r="T27" s="418"/>
      <c r="U27" s="418"/>
      <c r="V27" s="418"/>
      <c r="W27" s="418"/>
      <c r="X27" s="598"/>
      <c r="Y27" s="599"/>
      <c r="Z27" s="605"/>
      <c r="AA27" s="606"/>
      <c r="AB27" s="606"/>
      <c r="AC27" s="606"/>
      <c r="AD27" s="421"/>
      <c r="AE27" s="422"/>
      <c r="AF27" s="425">
        <f>IF($AD$62="","",$AD$62)</f>
        <v>9</v>
      </c>
      <c r="AG27" s="425"/>
      <c r="AH27" s="425"/>
      <c r="AI27" s="587" t="s">
        <v>11</v>
      </c>
      <c r="AJ27" s="7"/>
      <c r="AK27" s="8"/>
      <c r="AL27" s="8"/>
      <c r="AM27" s="3"/>
      <c r="AN27" s="315"/>
      <c r="AO27" s="474"/>
      <c r="AP27" s="414"/>
      <c r="AQ27" s="417"/>
      <c r="AR27" s="418"/>
      <c r="AS27" s="418"/>
      <c r="AT27" s="418"/>
      <c r="AU27" s="418"/>
      <c r="AV27" s="418"/>
      <c r="AW27" s="418"/>
      <c r="AX27" s="418"/>
      <c r="AY27" s="418"/>
      <c r="AZ27" s="418"/>
      <c r="BA27" s="418"/>
      <c r="BB27" s="418"/>
      <c r="BC27" s="418"/>
      <c r="BD27" s="418"/>
      <c r="BE27" s="418"/>
      <c r="BF27" s="418"/>
      <c r="BG27" s="418"/>
      <c r="BH27" s="418"/>
      <c r="BI27" s="418"/>
      <c r="BJ27" s="598"/>
      <c r="BK27" s="599"/>
      <c r="BL27" s="605"/>
      <c r="BM27" s="606"/>
      <c r="BN27" s="606"/>
      <c r="BO27" s="606"/>
      <c r="BP27" s="421"/>
      <c r="BQ27" s="422"/>
      <c r="BR27" s="425">
        <f>IF($BP$62="","",$BP$62)</f>
        <v>21</v>
      </c>
      <c r="BS27" s="425"/>
      <c r="BT27" s="425"/>
      <c r="BU27" s="587" t="s">
        <v>11</v>
      </c>
      <c r="BV27" s="7"/>
      <c r="BW27" s="3"/>
      <c r="BX27" s="3"/>
    </row>
    <row r="28" spans="1:76" ht="6" customHeight="1">
      <c r="A28" s="3"/>
      <c r="B28" s="315"/>
      <c r="C28" s="474"/>
      <c r="D28" s="414"/>
      <c r="E28" s="419"/>
      <c r="F28" s="420"/>
      <c r="G28" s="420"/>
      <c r="H28" s="420"/>
      <c r="I28" s="420"/>
      <c r="J28" s="420"/>
      <c r="K28" s="420"/>
      <c r="L28" s="420"/>
      <c r="M28" s="420"/>
      <c r="N28" s="420"/>
      <c r="O28" s="420"/>
      <c r="P28" s="420"/>
      <c r="Q28" s="420"/>
      <c r="R28" s="420"/>
      <c r="S28" s="420"/>
      <c r="T28" s="420"/>
      <c r="U28" s="420"/>
      <c r="V28" s="420"/>
      <c r="W28" s="420"/>
      <c r="X28" s="598"/>
      <c r="Y28" s="599"/>
      <c r="Z28" s="605"/>
      <c r="AA28" s="606"/>
      <c r="AB28" s="606"/>
      <c r="AC28" s="606"/>
      <c r="AD28" s="421"/>
      <c r="AE28" s="422"/>
      <c r="AF28" s="425"/>
      <c r="AG28" s="425"/>
      <c r="AH28" s="425"/>
      <c r="AI28" s="587"/>
      <c r="AJ28" s="7"/>
      <c r="AK28" s="8"/>
      <c r="AL28" s="8"/>
      <c r="AM28" s="3"/>
      <c r="AN28" s="315"/>
      <c r="AO28" s="474"/>
      <c r="AP28" s="414"/>
      <c r="AQ28" s="419"/>
      <c r="AR28" s="420"/>
      <c r="AS28" s="420"/>
      <c r="AT28" s="420"/>
      <c r="AU28" s="420"/>
      <c r="AV28" s="420"/>
      <c r="AW28" s="420"/>
      <c r="AX28" s="420"/>
      <c r="AY28" s="420"/>
      <c r="AZ28" s="420"/>
      <c r="BA28" s="420"/>
      <c r="BB28" s="420"/>
      <c r="BC28" s="420"/>
      <c r="BD28" s="420"/>
      <c r="BE28" s="420"/>
      <c r="BF28" s="420"/>
      <c r="BG28" s="420"/>
      <c r="BH28" s="420"/>
      <c r="BI28" s="420"/>
      <c r="BJ28" s="598"/>
      <c r="BK28" s="599"/>
      <c r="BL28" s="605"/>
      <c r="BM28" s="606"/>
      <c r="BN28" s="606"/>
      <c r="BO28" s="606"/>
      <c r="BP28" s="421"/>
      <c r="BQ28" s="422"/>
      <c r="BR28" s="425"/>
      <c r="BS28" s="425"/>
      <c r="BT28" s="425"/>
      <c r="BU28" s="587"/>
      <c r="BV28" s="7"/>
      <c r="BW28" s="3"/>
      <c r="BX28" s="3"/>
    </row>
    <row r="29" spans="1:76" ht="6" customHeight="1">
      <c r="A29" s="3"/>
      <c r="B29" s="314">
        <v>6</v>
      </c>
      <c r="C29" s="589" t="s">
        <v>143</v>
      </c>
      <c r="D29" s="590"/>
      <c r="E29" s="402" t="str">
        <f>IF('so-data'!$E$22="","",'so-data'!$E$22)</f>
        <v>経理部経理課電算</v>
      </c>
      <c r="F29" s="402"/>
      <c r="G29" s="402"/>
      <c r="H29" s="402"/>
      <c r="I29" s="402"/>
      <c r="J29" s="402"/>
      <c r="K29" s="402"/>
      <c r="L29" s="402"/>
      <c r="M29" s="405" t="s">
        <v>18</v>
      </c>
      <c r="N29" s="405"/>
      <c r="O29" s="405"/>
      <c r="P29" s="407" t="str">
        <f>IF('so-data'!$E$23="","",'so-data'!$E$23)</f>
        <v>支払　三郎</v>
      </c>
      <c r="Q29" s="407"/>
      <c r="R29" s="407"/>
      <c r="S29" s="407"/>
      <c r="T29" s="407"/>
      <c r="U29" s="407"/>
      <c r="V29" s="407"/>
      <c r="W29" s="407"/>
      <c r="X29" s="598"/>
      <c r="Y29" s="599"/>
      <c r="Z29" s="605"/>
      <c r="AA29" s="606"/>
      <c r="AB29" s="606"/>
      <c r="AC29" s="606"/>
      <c r="AD29" s="421"/>
      <c r="AE29" s="422"/>
      <c r="AF29" s="425"/>
      <c r="AG29" s="425"/>
      <c r="AH29" s="425"/>
      <c r="AI29" s="587"/>
      <c r="AJ29" s="7"/>
      <c r="AK29" s="8"/>
      <c r="AL29" s="8"/>
      <c r="AM29" s="3"/>
      <c r="AN29" s="314">
        <v>6</v>
      </c>
      <c r="AO29" s="589" t="s">
        <v>143</v>
      </c>
      <c r="AP29" s="590"/>
      <c r="AQ29" s="402" t="str">
        <f>IF('so-data'!$E$22="","",'so-data'!$E$22)</f>
        <v>経理部経理課電算</v>
      </c>
      <c r="AR29" s="402"/>
      <c r="AS29" s="402"/>
      <c r="AT29" s="402"/>
      <c r="AU29" s="402"/>
      <c r="AV29" s="402"/>
      <c r="AW29" s="402"/>
      <c r="AX29" s="402"/>
      <c r="AY29" s="405" t="s">
        <v>18</v>
      </c>
      <c r="AZ29" s="405"/>
      <c r="BA29" s="405"/>
      <c r="BB29" s="407" t="str">
        <f>IF('so-data'!$E$23="","",'so-data'!$E$23)</f>
        <v>支払　三郎</v>
      </c>
      <c r="BC29" s="407"/>
      <c r="BD29" s="407"/>
      <c r="BE29" s="407"/>
      <c r="BF29" s="407"/>
      <c r="BG29" s="407"/>
      <c r="BH29" s="407"/>
      <c r="BI29" s="407"/>
      <c r="BJ29" s="598"/>
      <c r="BK29" s="599"/>
      <c r="BL29" s="605"/>
      <c r="BM29" s="606"/>
      <c r="BN29" s="606"/>
      <c r="BO29" s="606"/>
      <c r="BP29" s="421"/>
      <c r="BQ29" s="422"/>
      <c r="BR29" s="425"/>
      <c r="BS29" s="425"/>
      <c r="BT29" s="425"/>
      <c r="BU29" s="587"/>
      <c r="BV29" s="7"/>
      <c r="BW29" s="3"/>
      <c r="BX29" s="3"/>
    </row>
    <row r="30" spans="1:76" ht="6" customHeight="1">
      <c r="A30" s="3"/>
      <c r="B30" s="315"/>
      <c r="C30" s="547"/>
      <c r="D30" s="591"/>
      <c r="E30" s="404"/>
      <c r="F30" s="404"/>
      <c r="G30" s="404"/>
      <c r="H30" s="404"/>
      <c r="I30" s="404"/>
      <c r="J30" s="404"/>
      <c r="K30" s="404"/>
      <c r="L30" s="404"/>
      <c r="M30" s="406"/>
      <c r="N30" s="406"/>
      <c r="O30" s="406"/>
      <c r="P30" s="408"/>
      <c r="Q30" s="408"/>
      <c r="R30" s="408"/>
      <c r="S30" s="408"/>
      <c r="T30" s="408"/>
      <c r="U30" s="408"/>
      <c r="V30" s="408"/>
      <c r="W30" s="408"/>
      <c r="X30" s="598"/>
      <c r="Y30" s="599"/>
      <c r="Z30" s="607"/>
      <c r="AA30" s="608"/>
      <c r="AB30" s="608"/>
      <c r="AC30" s="608"/>
      <c r="AD30" s="423"/>
      <c r="AE30" s="424"/>
      <c r="AF30" s="426"/>
      <c r="AG30" s="426"/>
      <c r="AH30" s="426"/>
      <c r="AI30" s="588"/>
      <c r="AJ30" s="7"/>
      <c r="AK30" s="8"/>
      <c r="AL30" s="8"/>
      <c r="AM30" s="3"/>
      <c r="AN30" s="315"/>
      <c r="AO30" s="547"/>
      <c r="AP30" s="591"/>
      <c r="AQ30" s="404"/>
      <c r="AR30" s="404"/>
      <c r="AS30" s="404"/>
      <c r="AT30" s="404"/>
      <c r="AU30" s="404"/>
      <c r="AV30" s="404"/>
      <c r="AW30" s="404"/>
      <c r="AX30" s="404"/>
      <c r="AY30" s="406"/>
      <c r="AZ30" s="406"/>
      <c r="BA30" s="406"/>
      <c r="BB30" s="408"/>
      <c r="BC30" s="408"/>
      <c r="BD30" s="408"/>
      <c r="BE30" s="408"/>
      <c r="BF30" s="408"/>
      <c r="BG30" s="408"/>
      <c r="BH30" s="408"/>
      <c r="BI30" s="408"/>
      <c r="BJ30" s="598"/>
      <c r="BK30" s="599"/>
      <c r="BL30" s="607"/>
      <c r="BM30" s="608"/>
      <c r="BN30" s="608"/>
      <c r="BO30" s="608"/>
      <c r="BP30" s="423"/>
      <c r="BQ30" s="424"/>
      <c r="BR30" s="426"/>
      <c r="BS30" s="426"/>
      <c r="BT30" s="426"/>
      <c r="BU30" s="588"/>
      <c r="BV30" s="7"/>
      <c r="BW30" s="3"/>
      <c r="BX30" s="3"/>
    </row>
    <row r="31" spans="1:76" ht="3.75" customHeight="1">
      <c r="A31" s="3"/>
      <c r="B31" s="315"/>
      <c r="C31" s="547"/>
      <c r="D31" s="591"/>
      <c r="E31" s="630" t="str">
        <f>IF('so-data'!$E$24="","",'so-data'!$E$24)</f>
        <v>０３－１２３４－５６７８</v>
      </c>
      <c r="F31" s="392"/>
      <c r="G31" s="392"/>
      <c r="H31" s="392"/>
      <c r="I31" s="392"/>
      <c r="J31" s="392"/>
      <c r="K31" s="392"/>
      <c r="L31" s="392"/>
      <c r="M31" s="392"/>
      <c r="N31" s="412" t="s">
        <v>59</v>
      </c>
      <c r="O31" s="412"/>
      <c r="P31" s="392" t="str">
        <f>IF('so-data'!$E$25="","",'so-data'!$E$25)</f>
        <v>７７７７</v>
      </c>
      <c r="Q31" s="392"/>
      <c r="R31" s="392"/>
      <c r="S31" s="392"/>
      <c r="T31" s="108"/>
      <c r="U31" s="108"/>
      <c r="V31" s="108"/>
      <c r="W31" s="185"/>
      <c r="X31" s="598"/>
      <c r="Y31" s="599"/>
      <c r="Z31" s="573" t="s">
        <v>117</v>
      </c>
      <c r="AA31" s="574"/>
      <c r="AB31" s="574"/>
      <c r="AC31" s="575"/>
      <c r="AD31" s="448"/>
      <c r="AE31" s="448"/>
      <c r="AF31" s="429">
        <f>SUM(AF20:AH30)</f>
        <v>10</v>
      </c>
      <c r="AG31" s="429"/>
      <c r="AH31" s="429"/>
      <c r="AI31" s="602" t="s">
        <v>11</v>
      </c>
      <c r="AJ31" s="7"/>
      <c r="AK31" s="8"/>
      <c r="AL31" s="8"/>
      <c r="AM31" s="3"/>
      <c r="AN31" s="315"/>
      <c r="AO31" s="547"/>
      <c r="AP31" s="591"/>
      <c r="AQ31" s="392" t="str">
        <f>IF('so-data'!$E$24="","",'so-data'!$E$24)</f>
        <v>０３－１２３４－５６７８</v>
      </c>
      <c r="AR31" s="392"/>
      <c r="AS31" s="392"/>
      <c r="AT31" s="392"/>
      <c r="AU31" s="392"/>
      <c r="AV31" s="392"/>
      <c r="AW31" s="392"/>
      <c r="AX31" s="392"/>
      <c r="AY31" s="392"/>
      <c r="AZ31" s="412" t="s">
        <v>59</v>
      </c>
      <c r="BA31" s="412"/>
      <c r="BB31" s="392" t="str">
        <f>IF('so-data'!$E$25="","",'so-data'!$E$25)</f>
        <v>７７７７</v>
      </c>
      <c r="BC31" s="392"/>
      <c r="BD31" s="392"/>
      <c r="BE31" s="392"/>
      <c r="BF31" s="108"/>
      <c r="BG31" s="111"/>
      <c r="BH31" s="111"/>
      <c r="BI31" s="111"/>
      <c r="BJ31" s="598"/>
      <c r="BK31" s="599"/>
      <c r="BL31" s="573" t="s">
        <v>117</v>
      </c>
      <c r="BM31" s="574"/>
      <c r="BN31" s="574"/>
      <c r="BO31" s="575"/>
      <c r="BP31" s="448"/>
      <c r="BQ31" s="448"/>
      <c r="BR31" s="429">
        <f>SUM(BR20:BT30)</f>
        <v>76</v>
      </c>
      <c r="BS31" s="429"/>
      <c r="BT31" s="429"/>
      <c r="BU31" s="602" t="s">
        <v>11</v>
      </c>
      <c r="BV31" s="7"/>
      <c r="BW31" s="3"/>
      <c r="BX31" s="3"/>
    </row>
    <row r="32" spans="1:76" ht="5.25" customHeight="1">
      <c r="A32" s="3"/>
      <c r="B32" s="316"/>
      <c r="C32" s="592"/>
      <c r="D32" s="593"/>
      <c r="E32" s="631"/>
      <c r="F32" s="632"/>
      <c r="G32" s="632"/>
      <c r="H32" s="632"/>
      <c r="I32" s="632"/>
      <c r="J32" s="632"/>
      <c r="K32" s="632"/>
      <c r="L32" s="632"/>
      <c r="M32" s="632"/>
      <c r="N32" s="635"/>
      <c r="O32" s="635"/>
      <c r="P32" s="632"/>
      <c r="Q32" s="632"/>
      <c r="R32" s="632"/>
      <c r="S32" s="632"/>
      <c r="T32" s="184"/>
      <c r="U32" s="184"/>
      <c r="V32" s="184"/>
      <c r="W32" s="186"/>
      <c r="X32" s="598"/>
      <c r="Y32" s="599"/>
      <c r="Z32" s="573"/>
      <c r="AA32" s="574"/>
      <c r="AB32" s="574"/>
      <c r="AC32" s="575"/>
      <c r="AD32" s="449"/>
      <c r="AE32" s="449"/>
      <c r="AF32" s="425"/>
      <c r="AG32" s="425"/>
      <c r="AH32" s="425"/>
      <c r="AI32" s="587"/>
      <c r="AJ32" s="7"/>
      <c r="AK32" s="8"/>
      <c r="AL32" s="8"/>
      <c r="AM32" s="3"/>
      <c r="AN32" s="316"/>
      <c r="AO32" s="592"/>
      <c r="AP32" s="593"/>
      <c r="AQ32" s="411"/>
      <c r="AR32" s="411"/>
      <c r="AS32" s="411"/>
      <c r="AT32" s="411"/>
      <c r="AU32" s="411"/>
      <c r="AV32" s="411"/>
      <c r="AW32" s="411"/>
      <c r="AX32" s="411"/>
      <c r="AY32" s="411"/>
      <c r="AZ32" s="413"/>
      <c r="BA32" s="413"/>
      <c r="BB32" s="411"/>
      <c r="BC32" s="411"/>
      <c r="BD32" s="411"/>
      <c r="BE32" s="411"/>
      <c r="BF32" s="111"/>
      <c r="BG32" s="111"/>
      <c r="BH32" s="111"/>
      <c r="BI32" s="111"/>
      <c r="BJ32" s="598"/>
      <c r="BK32" s="599"/>
      <c r="BL32" s="573"/>
      <c r="BM32" s="574"/>
      <c r="BN32" s="574"/>
      <c r="BO32" s="575"/>
      <c r="BP32" s="449"/>
      <c r="BQ32" s="449"/>
      <c r="BR32" s="425"/>
      <c r="BS32" s="425"/>
      <c r="BT32" s="425"/>
      <c r="BU32" s="587"/>
      <c r="BV32" s="7"/>
      <c r="BW32" s="3"/>
      <c r="BX32" s="3"/>
    </row>
    <row r="33" spans="1:76" ht="9" customHeight="1">
      <c r="A33" s="545" t="s">
        <v>17</v>
      </c>
      <c r="B33" s="315">
        <v>7</v>
      </c>
      <c r="C33" s="547" t="s">
        <v>155</v>
      </c>
      <c r="D33" s="548"/>
      <c r="E33" s="664" t="str">
        <f>IF('so-data'!$E$26="","",'so-data'!$E$26)</f>
        <v>お助け会計事務所</v>
      </c>
      <c r="F33" s="665"/>
      <c r="G33" s="665"/>
      <c r="H33" s="665"/>
      <c r="I33" s="665"/>
      <c r="J33" s="665"/>
      <c r="K33" s="665"/>
      <c r="L33" s="665"/>
      <c r="M33" s="665"/>
      <c r="N33" s="665"/>
      <c r="O33" s="665"/>
      <c r="P33" s="665"/>
      <c r="Q33" s="665"/>
      <c r="R33" s="411" t="str">
        <f>IF('so-data'!$E$27="","",'so-data'!$E$27)</f>
        <v>０３－１１１１－２２２２</v>
      </c>
      <c r="S33" s="411"/>
      <c r="T33" s="411"/>
      <c r="U33" s="411"/>
      <c r="V33" s="411"/>
      <c r="W33" s="663"/>
      <c r="X33" s="598"/>
      <c r="Y33" s="599"/>
      <c r="Z33" s="573"/>
      <c r="AA33" s="574"/>
      <c r="AB33" s="574"/>
      <c r="AC33" s="575"/>
      <c r="AD33" s="449"/>
      <c r="AE33" s="449"/>
      <c r="AF33" s="425"/>
      <c r="AG33" s="425"/>
      <c r="AH33" s="425"/>
      <c r="AI33" s="587"/>
      <c r="AJ33" s="7"/>
      <c r="AK33" s="8"/>
      <c r="AL33" s="8"/>
      <c r="AM33" s="545" t="s">
        <v>17</v>
      </c>
      <c r="AN33" s="315">
        <v>7</v>
      </c>
      <c r="AO33" s="547" t="s">
        <v>155</v>
      </c>
      <c r="AP33" s="548"/>
      <c r="AQ33" s="583" t="str">
        <f>IF('so-data'!$E$26="","",'so-data'!$E$26)</f>
        <v>お助け会計事務所</v>
      </c>
      <c r="AR33" s="584"/>
      <c r="AS33" s="584"/>
      <c r="AT33" s="584"/>
      <c r="AU33" s="584"/>
      <c r="AV33" s="584"/>
      <c r="AW33" s="584"/>
      <c r="AX33" s="584"/>
      <c r="AY33" s="584"/>
      <c r="AZ33" s="584"/>
      <c r="BA33" s="584"/>
      <c r="BB33" s="584"/>
      <c r="BC33" s="584"/>
      <c r="BD33" s="392" t="str">
        <f>IF('so-data'!$E$27="","",'so-data'!$E$27)</f>
        <v>０３－１１１１－２２２２</v>
      </c>
      <c r="BE33" s="392"/>
      <c r="BF33" s="392"/>
      <c r="BG33" s="392"/>
      <c r="BH33" s="392"/>
      <c r="BI33" s="580"/>
      <c r="BJ33" s="598"/>
      <c r="BK33" s="599"/>
      <c r="BL33" s="573"/>
      <c r="BM33" s="574"/>
      <c r="BN33" s="574"/>
      <c r="BO33" s="575"/>
      <c r="BP33" s="449"/>
      <c r="BQ33" s="449"/>
      <c r="BR33" s="425"/>
      <c r="BS33" s="425"/>
      <c r="BT33" s="425"/>
      <c r="BU33" s="587"/>
      <c r="BV33" s="7"/>
      <c r="BW33" s="146"/>
      <c r="BX33" s="146"/>
    </row>
    <row r="34" spans="1:76" ht="5.25" customHeight="1" thickBot="1">
      <c r="A34" s="545"/>
      <c r="B34" s="315"/>
      <c r="C34" s="549"/>
      <c r="D34" s="548"/>
      <c r="E34" s="585"/>
      <c r="F34" s="586"/>
      <c r="G34" s="586"/>
      <c r="H34" s="586"/>
      <c r="I34" s="586"/>
      <c r="J34" s="586"/>
      <c r="K34" s="586"/>
      <c r="L34" s="586"/>
      <c r="M34" s="586"/>
      <c r="N34" s="586"/>
      <c r="O34" s="586"/>
      <c r="P34" s="586"/>
      <c r="Q34" s="586"/>
      <c r="R34" s="581"/>
      <c r="S34" s="581"/>
      <c r="T34" s="581"/>
      <c r="U34" s="581"/>
      <c r="V34" s="581"/>
      <c r="W34" s="582"/>
      <c r="X34" s="600"/>
      <c r="Y34" s="601"/>
      <c r="Z34" s="576"/>
      <c r="AA34" s="577"/>
      <c r="AB34" s="577"/>
      <c r="AC34" s="578"/>
      <c r="AD34" s="579"/>
      <c r="AE34" s="579"/>
      <c r="AF34" s="609"/>
      <c r="AG34" s="609"/>
      <c r="AH34" s="609"/>
      <c r="AI34" s="610"/>
      <c r="AJ34" s="7"/>
      <c r="AK34" s="8"/>
      <c r="AL34" s="8"/>
      <c r="AM34" s="545"/>
      <c r="AN34" s="315"/>
      <c r="AO34" s="549"/>
      <c r="AP34" s="548"/>
      <c r="AQ34" s="585"/>
      <c r="AR34" s="586"/>
      <c r="AS34" s="586"/>
      <c r="AT34" s="586"/>
      <c r="AU34" s="586"/>
      <c r="AV34" s="586"/>
      <c r="AW34" s="586"/>
      <c r="AX34" s="586"/>
      <c r="AY34" s="586"/>
      <c r="AZ34" s="586"/>
      <c r="BA34" s="586"/>
      <c r="BB34" s="586"/>
      <c r="BC34" s="586"/>
      <c r="BD34" s="581"/>
      <c r="BE34" s="581"/>
      <c r="BF34" s="581"/>
      <c r="BG34" s="581"/>
      <c r="BH34" s="581"/>
      <c r="BI34" s="582"/>
      <c r="BJ34" s="600"/>
      <c r="BK34" s="601"/>
      <c r="BL34" s="576"/>
      <c r="BM34" s="577"/>
      <c r="BN34" s="577"/>
      <c r="BO34" s="578"/>
      <c r="BP34" s="579"/>
      <c r="BQ34" s="579"/>
      <c r="BR34" s="609"/>
      <c r="BS34" s="609"/>
      <c r="BT34" s="609"/>
      <c r="BU34" s="610"/>
      <c r="BV34" s="7"/>
      <c r="BW34" s="146"/>
      <c r="BX34" s="146"/>
    </row>
    <row r="35" spans="1:76" ht="9" customHeight="1">
      <c r="A35" s="545"/>
      <c r="B35" s="550">
        <v>8</v>
      </c>
      <c r="C35" s="670" t="s">
        <v>147</v>
      </c>
      <c r="D35" s="671"/>
      <c r="E35" s="658" t="s">
        <v>149</v>
      </c>
      <c r="F35" s="659"/>
      <c r="G35" s="659"/>
      <c r="H35" s="659"/>
      <c r="I35" s="659"/>
      <c r="J35" s="659"/>
      <c r="K35" s="659"/>
      <c r="L35" s="570" t="s">
        <v>128</v>
      </c>
      <c r="M35" s="571"/>
      <c r="N35" s="572"/>
      <c r="O35" s="553" t="s">
        <v>129</v>
      </c>
      <c r="P35" s="553"/>
      <c r="Q35" s="553"/>
      <c r="R35" s="553"/>
      <c r="S35" s="553"/>
      <c r="T35" s="553"/>
      <c r="U35" s="553"/>
      <c r="V35" s="553"/>
      <c r="W35" s="554"/>
      <c r="X35" s="629">
        <v>15</v>
      </c>
      <c r="Y35" s="559" t="s">
        <v>118</v>
      </c>
      <c r="Z35" s="559"/>
      <c r="AA35" s="559"/>
      <c r="AB35" s="559"/>
      <c r="AC35" s="560"/>
      <c r="AD35" s="348" t="s">
        <v>139</v>
      </c>
      <c r="AE35" s="529"/>
      <c r="AF35" s="529"/>
      <c r="AG35" s="530" t="s">
        <v>140</v>
      </c>
      <c r="AH35" s="529"/>
      <c r="AI35" s="531"/>
      <c r="AJ35" s="7"/>
      <c r="AK35" s="8"/>
      <c r="AL35" s="8"/>
      <c r="AM35" s="545"/>
      <c r="AN35" s="550">
        <v>8</v>
      </c>
      <c r="AO35" s="670" t="s">
        <v>147</v>
      </c>
      <c r="AP35" s="671"/>
      <c r="AQ35" s="658" t="s">
        <v>149</v>
      </c>
      <c r="AR35" s="659"/>
      <c r="AS35" s="659"/>
      <c r="AT35" s="659"/>
      <c r="AU35" s="659"/>
      <c r="AV35" s="659"/>
      <c r="AW35" s="659"/>
      <c r="AX35" s="570" t="s">
        <v>128</v>
      </c>
      <c r="AY35" s="571"/>
      <c r="AZ35" s="572"/>
      <c r="BA35" s="553" t="s">
        <v>129</v>
      </c>
      <c r="BB35" s="553"/>
      <c r="BC35" s="553"/>
      <c r="BD35" s="553"/>
      <c r="BE35" s="553"/>
      <c r="BF35" s="553"/>
      <c r="BG35" s="553"/>
      <c r="BH35" s="553"/>
      <c r="BI35" s="554"/>
      <c r="BJ35" s="629">
        <v>15</v>
      </c>
      <c r="BK35" s="559" t="s">
        <v>118</v>
      </c>
      <c r="BL35" s="559"/>
      <c r="BM35" s="559"/>
      <c r="BN35" s="559"/>
      <c r="BO35" s="560"/>
      <c r="BP35" s="348" t="s">
        <v>139</v>
      </c>
      <c r="BQ35" s="529"/>
      <c r="BR35" s="529"/>
      <c r="BS35" s="530" t="s">
        <v>140</v>
      </c>
      <c r="BT35" s="529"/>
      <c r="BU35" s="531"/>
      <c r="BV35" s="7"/>
      <c r="BW35" s="146"/>
      <c r="BX35" s="146"/>
    </row>
    <row r="36" spans="1:76" ht="9" customHeight="1">
      <c r="A36" s="545"/>
      <c r="B36" s="551"/>
      <c r="C36" s="611"/>
      <c r="D36" s="612"/>
      <c r="E36" s="660"/>
      <c r="F36" s="474"/>
      <c r="G36" s="474"/>
      <c r="H36" s="474"/>
      <c r="I36" s="474"/>
      <c r="J36" s="474"/>
      <c r="K36" s="474"/>
      <c r="L36" s="534"/>
      <c r="M36" s="535"/>
      <c r="N36" s="536"/>
      <c r="O36" s="555"/>
      <c r="P36" s="555"/>
      <c r="Q36" s="555"/>
      <c r="R36" s="555"/>
      <c r="S36" s="555"/>
      <c r="T36" s="555"/>
      <c r="U36" s="555"/>
      <c r="V36" s="555"/>
      <c r="W36" s="556"/>
      <c r="X36" s="540"/>
      <c r="Y36" s="561"/>
      <c r="Z36" s="561"/>
      <c r="AA36" s="561"/>
      <c r="AB36" s="561"/>
      <c r="AC36" s="562"/>
      <c r="AD36" s="349"/>
      <c r="AE36" s="406"/>
      <c r="AF36" s="406"/>
      <c r="AG36" s="532"/>
      <c r="AH36" s="406"/>
      <c r="AI36" s="533"/>
      <c r="AJ36" s="7"/>
      <c r="AK36" s="8"/>
      <c r="AL36" s="8"/>
      <c r="AM36" s="545"/>
      <c r="AN36" s="551"/>
      <c r="AO36" s="611"/>
      <c r="AP36" s="612"/>
      <c r="AQ36" s="660"/>
      <c r="AR36" s="474"/>
      <c r="AS36" s="474"/>
      <c r="AT36" s="474"/>
      <c r="AU36" s="474"/>
      <c r="AV36" s="474"/>
      <c r="AW36" s="474"/>
      <c r="AX36" s="534"/>
      <c r="AY36" s="535"/>
      <c r="AZ36" s="536"/>
      <c r="BA36" s="555"/>
      <c r="BB36" s="555"/>
      <c r="BC36" s="555"/>
      <c r="BD36" s="555"/>
      <c r="BE36" s="555"/>
      <c r="BF36" s="555"/>
      <c r="BG36" s="555"/>
      <c r="BH36" s="555"/>
      <c r="BI36" s="556"/>
      <c r="BJ36" s="540"/>
      <c r="BK36" s="561"/>
      <c r="BL36" s="561"/>
      <c r="BM36" s="561"/>
      <c r="BN36" s="561"/>
      <c r="BO36" s="562"/>
      <c r="BP36" s="349"/>
      <c r="BQ36" s="406"/>
      <c r="BR36" s="406"/>
      <c r="BS36" s="532"/>
      <c r="BT36" s="406"/>
      <c r="BU36" s="533"/>
      <c r="BV36" s="7"/>
      <c r="BW36" s="146"/>
      <c r="BX36" s="146"/>
    </row>
    <row r="37" spans="1:76" ht="9" customHeight="1">
      <c r="A37" s="545"/>
      <c r="B37" s="551"/>
      <c r="C37" s="611"/>
      <c r="D37" s="612"/>
      <c r="E37" s="660"/>
      <c r="F37" s="474"/>
      <c r="G37" s="474"/>
      <c r="H37" s="474"/>
      <c r="I37" s="474"/>
      <c r="J37" s="474"/>
      <c r="K37" s="474"/>
      <c r="L37" s="534" t="s">
        <v>146</v>
      </c>
      <c r="M37" s="535"/>
      <c r="N37" s="536"/>
      <c r="O37" s="555"/>
      <c r="P37" s="555"/>
      <c r="Q37" s="555"/>
      <c r="R37" s="555"/>
      <c r="S37" s="555"/>
      <c r="T37" s="555"/>
      <c r="U37" s="555"/>
      <c r="V37" s="555"/>
      <c r="W37" s="556"/>
      <c r="X37" s="540">
        <v>16</v>
      </c>
      <c r="Y37" s="541" t="s">
        <v>122</v>
      </c>
      <c r="Z37" s="541"/>
      <c r="AA37" s="541"/>
      <c r="AB37" s="541"/>
      <c r="AC37" s="542"/>
      <c r="AD37" s="371" t="str">
        <f>IF('so-data'!$E$32="","",'so-data'!$E$32)</f>
        <v>東京</v>
      </c>
      <c r="AE37" s="371"/>
      <c r="AF37" s="371"/>
      <c r="AG37" s="371"/>
      <c r="AH37" s="112"/>
      <c r="AI37" s="113"/>
      <c r="AJ37" s="7"/>
      <c r="AK37" s="8"/>
      <c r="AL37" s="8"/>
      <c r="AM37" s="545"/>
      <c r="AN37" s="551"/>
      <c r="AO37" s="611"/>
      <c r="AP37" s="612"/>
      <c r="AQ37" s="660"/>
      <c r="AR37" s="474"/>
      <c r="AS37" s="474"/>
      <c r="AT37" s="474"/>
      <c r="AU37" s="474"/>
      <c r="AV37" s="474"/>
      <c r="AW37" s="474"/>
      <c r="AX37" s="534" t="s">
        <v>131</v>
      </c>
      <c r="AY37" s="535"/>
      <c r="AZ37" s="536"/>
      <c r="BA37" s="555"/>
      <c r="BB37" s="555"/>
      <c r="BC37" s="555"/>
      <c r="BD37" s="555"/>
      <c r="BE37" s="555"/>
      <c r="BF37" s="555"/>
      <c r="BG37" s="555"/>
      <c r="BH37" s="555"/>
      <c r="BI37" s="556"/>
      <c r="BJ37" s="540">
        <v>16</v>
      </c>
      <c r="BK37" s="541" t="s">
        <v>122</v>
      </c>
      <c r="BL37" s="541"/>
      <c r="BM37" s="541"/>
      <c r="BN37" s="541"/>
      <c r="BO37" s="542"/>
      <c r="BP37" s="371" t="str">
        <f>IF('so-data'!$E$32="","",'so-data'!$E$32)</f>
        <v>東京</v>
      </c>
      <c r="BQ37" s="371"/>
      <c r="BR37" s="371"/>
      <c r="BS37" s="371"/>
      <c r="BT37" s="112"/>
      <c r="BU37" s="113"/>
      <c r="BV37" s="7"/>
      <c r="BW37" s="146"/>
      <c r="BX37" s="146"/>
    </row>
    <row r="38" spans="1:76" ht="7.5" customHeight="1" thickBot="1">
      <c r="A38" s="545"/>
      <c r="B38" s="552"/>
      <c r="C38" s="672"/>
      <c r="D38" s="673"/>
      <c r="E38" s="661"/>
      <c r="F38" s="662"/>
      <c r="G38" s="662"/>
      <c r="H38" s="662"/>
      <c r="I38" s="662"/>
      <c r="J38" s="662"/>
      <c r="K38" s="662"/>
      <c r="L38" s="537"/>
      <c r="M38" s="538"/>
      <c r="N38" s="539"/>
      <c r="O38" s="557"/>
      <c r="P38" s="557"/>
      <c r="Q38" s="557"/>
      <c r="R38" s="557"/>
      <c r="S38" s="557"/>
      <c r="T38" s="557"/>
      <c r="U38" s="557"/>
      <c r="V38" s="557"/>
      <c r="W38" s="558"/>
      <c r="X38" s="540"/>
      <c r="Y38" s="543"/>
      <c r="Z38" s="543"/>
      <c r="AA38" s="543"/>
      <c r="AB38" s="543"/>
      <c r="AC38" s="544"/>
      <c r="AD38" s="372"/>
      <c r="AE38" s="372"/>
      <c r="AF38" s="372"/>
      <c r="AG38" s="372"/>
      <c r="AH38" s="350" t="s">
        <v>63</v>
      </c>
      <c r="AI38" s="351"/>
      <c r="AJ38" s="7"/>
      <c r="AK38" s="8"/>
      <c r="AL38" s="8"/>
      <c r="AM38" s="545"/>
      <c r="AN38" s="552"/>
      <c r="AO38" s="672"/>
      <c r="AP38" s="673"/>
      <c r="AQ38" s="661"/>
      <c r="AR38" s="662"/>
      <c r="AS38" s="662"/>
      <c r="AT38" s="662"/>
      <c r="AU38" s="662"/>
      <c r="AV38" s="662"/>
      <c r="AW38" s="662"/>
      <c r="AX38" s="537"/>
      <c r="AY38" s="538"/>
      <c r="AZ38" s="539"/>
      <c r="BA38" s="557"/>
      <c r="BB38" s="557"/>
      <c r="BC38" s="557"/>
      <c r="BD38" s="557"/>
      <c r="BE38" s="557"/>
      <c r="BF38" s="557"/>
      <c r="BG38" s="557"/>
      <c r="BH38" s="557"/>
      <c r="BI38" s="558"/>
      <c r="BJ38" s="540"/>
      <c r="BK38" s="543"/>
      <c r="BL38" s="543"/>
      <c r="BM38" s="543"/>
      <c r="BN38" s="543"/>
      <c r="BO38" s="544"/>
      <c r="BP38" s="372"/>
      <c r="BQ38" s="372"/>
      <c r="BR38" s="372"/>
      <c r="BS38" s="372"/>
      <c r="BT38" s="350" t="s">
        <v>63</v>
      </c>
      <c r="BU38" s="351"/>
      <c r="BV38" s="7"/>
      <c r="BW38" s="146"/>
      <c r="BX38" s="146"/>
    </row>
    <row r="39" spans="1:76" ht="7.5" customHeight="1">
      <c r="A39" s="546"/>
      <c r="B39" s="563" t="s">
        <v>188</v>
      </c>
      <c r="C39" s="564"/>
      <c r="D39" s="564"/>
      <c r="E39" s="564"/>
      <c r="F39" s="564"/>
      <c r="G39" s="564"/>
      <c r="H39" s="564"/>
      <c r="I39" s="564"/>
      <c r="J39" s="564"/>
      <c r="K39" s="564"/>
      <c r="L39" s="564"/>
      <c r="M39" s="564"/>
      <c r="N39" s="564"/>
      <c r="O39" s="564"/>
      <c r="P39" s="564"/>
      <c r="Q39" s="564"/>
      <c r="R39" s="564"/>
      <c r="S39" s="564"/>
      <c r="T39" s="564"/>
      <c r="U39" s="564"/>
      <c r="V39" s="564"/>
      <c r="W39" s="565"/>
      <c r="X39" s="314">
        <v>17</v>
      </c>
      <c r="Y39" s="569" t="s">
        <v>124</v>
      </c>
      <c r="Z39" s="569"/>
      <c r="AA39" s="569"/>
      <c r="AB39" s="569"/>
      <c r="AC39" s="399"/>
      <c r="AD39" s="513" t="s">
        <v>123</v>
      </c>
      <c r="AE39" s="514"/>
      <c r="AF39" s="357" t="str">
        <f>IF('so-data'!$E$33="","",'so-data'!$E$33)</f>
        <v>東京ＡＢＣ銀行</v>
      </c>
      <c r="AG39" s="357"/>
      <c r="AH39" s="357"/>
      <c r="AI39" s="358"/>
      <c r="AJ39" s="7"/>
      <c r="AK39" s="8"/>
      <c r="AL39" s="8"/>
      <c r="AM39" s="546"/>
      <c r="AN39" s="563" t="s">
        <v>153</v>
      </c>
      <c r="AO39" s="564"/>
      <c r="AP39" s="564"/>
      <c r="AQ39" s="564"/>
      <c r="AR39" s="564"/>
      <c r="AS39" s="564"/>
      <c r="AT39" s="564"/>
      <c r="AU39" s="564"/>
      <c r="AV39" s="564"/>
      <c r="AW39" s="564"/>
      <c r="AX39" s="564"/>
      <c r="AY39" s="564"/>
      <c r="AZ39" s="564"/>
      <c r="BA39" s="564"/>
      <c r="BB39" s="564"/>
      <c r="BC39" s="564"/>
      <c r="BD39" s="564"/>
      <c r="BE39" s="564"/>
      <c r="BF39" s="564"/>
      <c r="BG39" s="564"/>
      <c r="BH39" s="564"/>
      <c r="BI39" s="565"/>
      <c r="BJ39" s="314">
        <v>17</v>
      </c>
      <c r="BK39" s="569" t="s">
        <v>124</v>
      </c>
      <c r="BL39" s="569"/>
      <c r="BM39" s="569"/>
      <c r="BN39" s="569"/>
      <c r="BO39" s="399"/>
      <c r="BP39" s="513" t="s">
        <v>123</v>
      </c>
      <c r="BQ39" s="514"/>
      <c r="BR39" s="357" t="str">
        <f>IF('so-data'!$E$33="","",'so-data'!$E$33)</f>
        <v>東京ＡＢＣ銀行</v>
      </c>
      <c r="BS39" s="357"/>
      <c r="BT39" s="357"/>
      <c r="BU39" s="358"/>
      <c r="BV39" s="7"/>
      <c r="BW39" s="146"/>
      <c r="BX39" s="146"/>
    </row>
    <row r="40" spans="1:76" ht="7.5" customHeight="1">
      <c r="A40" s="545"/>
      <c r="B40" s="563"/>
      <c r="C40" s="564"/>
      <c r="D40" s="564"/>
      <c r="E40" s="564"/>
      <c r="F40" s="564"/>
      <c r="G40" s="564"/>
      <c r="H40" s="564"/>
      <c r="I40" s="564"/>
      <c r="J40" s="564"/>
      <c r="K40" s="564"/>
      <c r="L40" s="564"/>
      <c r="M40" s="564"/>
      <c r="N40" s="564"/>
      <c r="O40" s="564"/>
      <c r="P40" s="564"/>
      <c r="Q40" s="564"/>
      <c r="R40" s="564"/>
      <c r="S40" s="564"/>
      <c r="T40" s="564"/>
      <c r="U40" s="564"/>
      <c r="V40" s="564"/>
      <c r="W40" s="565"/>
      <c r="X40" s="315"/>
      <c r="Y40" s="559"/>
      <c r="Z40" s="559"/>
      <c r="AA40" s="559"/>
      <c r="AB40" s="559"/>
      <c r="AC40" s="560"/>
      <c r="AD40" s="515"/>
      <c r="AE40" s="516"/>
      <c r="AF40" s="359"/>
      <c r="AG40" s="359"/>
      <c r="AH40" s="359"/>
      <c r="AI40" s="360"/>
      <c r="AJ40" s="7"/>
      <c r="AK40" s="8"/>
      <c r="AL40" s="8"/>
      <c r="AM40" s="545"/>
      <c r="AN40" s="563"/>
      <c r="AO40" s="564"/>
      <c r="AP40" s="564"/>
      <c r="AQ40" s="564"/>
      <c r="AR40" s="564"/>
      <c r="AS40" s="564"/>
      <c r="AT40" s="564"/>
      <c r="AU40" s="564"/>
      <c r="AV40" s="564"/>
      <c r="AW40" s="564"/>
      <c r="AX40" s="564"/>
      <c r="AY40" s="564"/>
      <c r="AZ40" s="564"/>
      <c r="BA40" s="564"/>
      <c r="BB40" s="564"/>
      <c r="BC40" s="564"/>
      <c r="BD40" s="564"/>
      <c r="BE40" s="564"/>
      <c r="BF40" s="564"/>
      <c r="BG40" s="564"/>
      <c r="BH40" s="564"/>
      <c r="BI40" s="565"/>
      <c r="BJ40" s="315"/>
      <c r="BK40" s="559"/>
      <c r="BL40" s="559"/>
      <c r="BM40" s="559"/>
      <c r="BN40" s="559"/>
      <c r="BO40" s="560"/>
      <c r="BP40" s="515"/>
      <c r="BQ40" s="516"/>
      <c r="BR40" s="359"/>
      <c r="BS40" s="359"/>
      <c r="BT40" s="359"/>
      <c r="BU40" s="360"/>
      <c r="BV40" s="7"/>
      <c r="BW40" s="146"/>
      <c r="BX40" s="146"/>
    </row>
    <row r="41" spans="1:76" ht="7.5" customHeight="1">
      <c r="A41" s="545"/>
      <c r="B41" s="563"/>
      <c r="C41" s="564"/>
      <c r="D41" s="564"/>
      <c r="E41" s="564"/>
      <c r="F41" s="564"/>
      <c r="G41" s="564"/>
      <c r="H41" s="564"/>
      <c r="I41" s="564"/>
      <c r="J41" s="564"/>
      <c r="K41" s="564"/>
      <c r="L41" s="564"/>
      <c r="M41" s="564"/>
      <c r="N41" s="564"/>
      <c r="O41" s="564"/>
      <c r="P41" s="564"/>
      <c r="Q41" s="564"/>
      <c r="R41" s="564"/>
      <c r="S41" s="564"/>
      <c r="T41" s="564"/>
      <c r="U41" s="564"/>
      <c r="V41" s="564"/>
      <c r="W41" s="565"/>
      <c r="X41" s="315"/>
      <c r="Y41" s="559"/>
      <c r="Z41" s="559"/>
      <c r="AA41" s="559"/>
      <c r="AB41" s="559"/>
      <c r="AC41" s="560"/>
      <c r="AD41" s="517" t="s">
        <v>12</v>
      </c>
      <c r="AE41" s="518"/>
      <c r="AF41" s="521" t="str">
        <f>IF('so-data'!$E$34="","",'so-data'!$E$34)</f>
        <v>東京都千代田区銀行町１－２－３</v>
      </c>
      <c r="AG41" s="521"/>
      <c r="AH41" s="521"/>
      <c r="AI41" s="522"/>
      <c r="AJ41" s="7"/>
      <c r="AK41" s="8"/>
      <c r="AL41" s="8"/>
      <c r="AM41" s="545"/>
      <c r="AN41" s="563"/>
      <c r="AO41" s="564"/>
      <c r="AP41" s="564"/>
      <c r="AQ41" s="564"/>
      <c r="AR41" s="564"/>
      <c r="AS41" s="564"/>
      <c r="AT41" s="564"/>
      <c r="AU41" s="564"/>
      <c r="AV41" s="564"/>
      <c r="AW41" s="564"/>
      <c r="AX41" s="564"/>
      <c r="AY41" s="564"/>
      <c r="AZ41" s="564"/>
      <c r="BA41" s="564"/>
      <c r="BB41" s="564"/>
      <c r="BC41" s="564"/>
      <c r="BD41" s="564"/>
      <c r="BE41" s="564"/>
      <c r="BF41" s="564"/>
      <c r="BG41" s="564"/>
      <c r="BH41" s="564"/>
      <c r="BI41" s="565"/>
      <c r="BJ41" s="315"/>
      <c r="BK41" s="559"/>
      <c r="BL41" s="559"/>
      <c r="BM41" s="559"/>
      <c r="BN41" s="559"/>
      <c r="BO41" s="560"/>
      <c r="BP41" s="517" t="s">
        <v>12</v>
      </c>
      <c r="BQ41" s="518"/>
      <c r="BR41" s="521" t="str">
        <f>IF('so-data'!$E$34="","",'so-data'!$E$34)</f>
        <v>東京都千代田区銀行町１－２－３</v>
      </c>
      <c r="BS41" s="521"/>
      <c r="BT41" s="521"/>
      <c r="BU41" s="522"/>
      <c r="BV41" s="7"/>
      <c r="BW41" s="146"/>
      <c r="BX41" s="146"/>
    </row>
    <row r="42" spans="1:76" ht="4.5" customHeight="1">
      <c r="A42" s="545"/>
      <c r="B42" s="566"/>
      <c r="C42" s="567"/>
      <c r="D42" s="567"/>
      <c r="E42" s="567"/>
      <c r="F42" s="567"/>
      <c r="G42" s="567"/>
      <c r="H42" s="567"/>
      <c r="I42" s="567"/>
      <c r="J42" s="567"/>
      <c r="K42" s="567"/>
      <c r="L42" s="567"/>
      <c r="M42" s="567"/>
      <c r="N42" s="567"/>
      <c r="O42" s="567"/>
      <c r="P42" s="567"/>
      <c r="Q42" s="567"/>
      <c r="R42" s="567"/>
      <c r="S42" s="567"/>
      <c r="T42" s="567"/>
      <c r="U42" s="567"/>
      <c r="V42" s="567"/>
      <c r="W42" s="568"/>
      <c r="X42" s="316"/>
      <c r="Y42" s="561"/>
      <c r="Z42" s="561"/>
      <c r="AA42" s="561"/>
      <c r="AB42" s="561"/>
      <c r="AC42" s="562"/>
      <c r="AD42" s="519"/>
      <c r="AE42" s="520"/>
      <c r="AF42" s="523"/>
      <c r="AG42" s="523"/>
      <c r="AH42" s="523"/>
      <c r="AI42" s="524"/>
      <c r="AJ42" s="7"/>
      <c r="AK42" s="8"/>
      <c r="AL42" s="8"/>
      <c r="AM42" s="545"/>
      <c r="AN42" s="566"/>
      <c r="AO42" s="567"/>
      <c r="AP42" s="567"/>
      <c r="AQ42" s="567"/>
      <c r="AR42" s="567"/>
      <c r="AS42" s="567"/>
      <c r="AT42" s="567"/>
      <c r="AU42" s="567"/>
      <c r="AV42" s="567"/>
      <c r="AW42" s="567"/>
      <c r="AX42" s="567"/>
      <c r="AY42" s="567"/>
      <c r="AZ42" s="567"/>
      <c r="BA42" s="567"/>
      <c r="BB42" s="567"/>
      <c r="BC42" s="567"/>
      <c r="BD42" s="567"/>
      <c r="BE42" s="567"/>
      <c r="BF42" s="567"/>
      <c r="BG42" s="567"/>
      <c r="BH42" s="567"/>
      <c r="BI42" s="568"/>
      <c r="BJ42" s="316"/>
      <c r="BK42" s="561"/>
      <c r="BL42" s="561"/>
      <c r="BM42" s="561"/>
      <c r="BN42" s="561"/>
      <c r="BO42" s="562"/>
      <c r="BP42" s="519"/>
      <c r="BQ42" s="520"/>
      <c r="BR42" s="523"/>
      <c r="BS42" s="523"/>
      <c r="BT42" s="523"/>
      <c r="BU42" s="524"/>
      <c r="BV42" s="7"/>
      <c r="BW42" s="146"/>
      <c r="BX42" s="146"/>
    </row>
    <row r="43" spans="1:76" ht="11.25" customHeight="1">
      <c r="A43" s="3"/>
      <c r="AI43" s="156" t="str">
        <f>"平成"&amp;'so-data'!$F$7&amp;"年"&amp;'so-data'!$H$7&amp;"月"&amp;'so-data'!$J$7&amp;"日までに提出してください。"</f>
        <v>平成29年1月31日までに提出してください。</v>
      </c>
      <c r="AJ43" s="7"/>
      <c r="AK43" s="8"/>
      <c r="AL43" s="8"/>
      <c r="AM43" s="3"/>
      <c r="BU43" s="156" t="str">
        <f>"平成"&amp;'so-data'!$F$7&amp;"年"&amp;'so-data'!$H$7&amp;"月"&amp;'so-data'!$J$7&amp;"日までに提出してください。"</f>
        <v>平成29年1月31日までに提出してください。</v>
      </c>
      <c r="BV43" s="7"/>
      <c r="BW43" s="3"/>
      <c r="BX43" s="3"/>
    </row>
    <row r="44" spans="1:76" ht="4.5" customHeight="1">
      <c r="A44" s="3"/>
      <c r="AJ44" s="7"/>
      <c r="AK44" s="8"/>
      <c r="AL44" s="8"/>
      <c r="AM44" s="3"/>
      <c r="BV44" s="7"/>
      <c r="BW44" s="3"/>
      <c r="BX44" s="3"/>
    </row>
    <row r="45" spans="1:76" ht="9" customHeight="1">
      <c r="A45" s="3"/>
      <c r="AJ45" s="7"/>
      <c r="AM45" s="3"/>
      <c r="BV45" s="7"/>
      <c r="BW45" s="3"/>
      <c r="BX45" s="3"/>
    </row>
    <row r="46" spans="36:74" s="132" customFormat="1" ht="9" customHeight="1">
      <c r="AJ46" s="7"/>
      <c r="BV46" s="7"/>
    </row>
    <row r="47" spans="2:74" s="132" customFormat="1" ht="15.75">
      <c r="B47" s="525" t="s">
        <v>159</v>
      </c>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7"/>
      <c r="AN47" s="525" t="s">
        <v>159</v>
      </c>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7"/>
    </row>
    <row r="48" spans="2:74" s="132" customFormat="1" ht="9" customHeight="1" thickBot="1">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J48" s="7"/>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V48" s="7"/>
    </row>
    <row r="49" spans="1:74" s="132" customFormat="1" ht="16.5" thickBot="1">
      <c r="A49" s="174"/>
      <c r="B49" s="526" t="s">
        <v>160</v>
      </c>
      <c r="C49" s="527"/>
      <c r="D49" s="526" t="s">
        <v>161</v>
      </c>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7"/>
      <c r="AD49" s="526" t="s">
        <v>162</v>
      </c>
      <c r="AE49" s="528"/>
      <c r="AF49" s="528"/>
      <c r="AG49" s="528"/>
      <c r="AH49" s="527"/>
      <c r="AI49" s="165"/>
      <c r="AJ49" s="7"/>
      <c r="AM49" s="174"/>
      <c r="AN49" s="526" t="s">
        <v>160</v>
      </c>
      <c r="AO49" s="527"/>
      <c r="AP49" s="526" t="s">
        <v>161</v>
      </c>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528"/>
      <c r="BN49" s="528"/>
      <c r="BO49" s="527"/>
      <c r="BP49" s="526" t="s">
        <v>162</v>
      </c>
      <c r="BQ49" s="528"/>
      <c r="BR49" s="528"/>
      <c r="BS49" s="528"/>
      <c r="BT49" s="527"/>
      <c r="BU49" s="165"/>
      <c r="BV49" s="7"/>
    </row>
    <row r="50" spans="2:74" s="132" customFormat="1" ht="9" customHeight="1">
      <c r="B50" s="506" t="s">
        <v>163</v>
      </c>
      <c r="C50" s="507"/>
      <c r="D50" s="508" t="s">
        <v>164</v>
      </c>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9">
        <f>IF('so-data'!$AD$33=0,"",'so-data'!$AD$33)</f>
      </c>
      <c r="AE50" s="510"/>
      <c r="AF50" s="510"/>
      <c r="AG50" s="510"/>
      <c r="AH50" s="511" t="s">
        <v>168</v>
      </c>
      <c r="AI50" s="166"/>
      <c r="AJ50" s="7"/>
      <c r="AN50" s="506" t="s">
        <v>163</v>
      </c>
      <c r="AO50" s="507"/>
      <c r="AP50" s="508" t="s">
        <v>164</v>
      </c>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9">
        <f>IF('so-data'!$AE$33=0,"",'so-data'!$AE$33)</f>
        <v>6</v>
      </c>
      <c r="BQ50" s="510"/>
      <c r="BR50" s="510"/>
      <c r="BS50" s="510"/>
      <c r="BT50" s="511" t="s">
        <v>168</v>
      </c>
      <c r="BU50" s="166"/>
      <c r="BV50" s="7"/>
    </row>
    <row r="51" spans="2:74" s="132" customFormat="1" ht="9" customHeight="1">
      <c r="B51" s="484"/>
      <c r="C51" s="485"/>
      <c r="D51" s="512" t="s">
        <v>165</v>
      </c>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490"/>
      <c r="AE51" s="491"/>
      <c r="AF51" s="491"/>
      <c r="AG51" s="491"/>
      <c r="AH51" s="494"/>
      <c r="AI51" s="166"/>
      <c r="AJ51" s="7"/>
      <c r="AN51" s="484"/>
      <c r="AO51" s="485"/>
      <c r="AP51" s="512" t="s">
        <v>165</v>
      </c>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490"/>
      <c r="BQ51" s="491"/>
      <c r="BR51" s="491"/>
      <c r="BS51" s="491"/>
      <c r="BT51" s="494"/>
      <c r="BU51" s="166"/>
      <c r="BV51" s="7"/>
    </row>
    <row r="52" spans="2:74" s="132" customFormat="1" ht="9" customHeight="1">
      <c r="B52" s="496" t="s">
        <v>166</v>
      </c>
      <c r="C52" s="497"/>
      <c r="D52" s="500" t="s">
        <v>167</v>
      </c>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4">
        <f>IF('so-data'!$AD$34=0,"",'so-data'!$AD$34)</f>
        <v>2</v>
      </c>
      <c r="AE52" s="505"/>
      <c r="AF52" s="505"/>
      <c r="AG52" s="505"/>
      <c r="AH52" s="482" t="s">
        <v>168</v>
      </c>
      <c r="AI52" s="166"/>
      <c r="AJ52" s="7"/>
      <c r="AN52" s="496" t="s">
        <v>166</v>
      </c>
      <c r="AO52" s="497"/>
      <c r="AP52" s="500" t="s">
        <v>167</v>
      </c>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4">
        <f>IF('so-data'!$AE$34=0,"",'so-data'!$AE$34)</f>
      </c>
      <c r="BQ52" s="505"/>
      <c r="BR52" s="505"/>
      <c r="BS52" s="505"/>
      <c r="BT52" s="482" t="s">
        <v>168</v>
      </c>
      <c r="BU52" s="166"/>
      <c r="BV52" s="7"/>
    </row>
    <row r="53" spans="2:74" s="132" customFormat="1" ht="9" customHeight="1">
      <c r="B53" s="496"/>
      <c r="C53" s="497"/>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478"/>
      <c r="AE53" s="479"/>
      <c r="AF53" s="479"/>
      <c r="AG53" s="479"/>
      <c r="AH53" s="482"/>
      <c r="AI53" s="166"/>
      <c r="AJ53" s="7"/>
      <c r="AN53" s="496"/>
      <c r="AO53" s="497"/>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500"/>
      <c r="BO53" s="500"/>
      <c r="BP53" s="478"/>
      <c r="BQ53" s="479"/>
      <c r="BR53" s="479"/>
      <c r="BS53" s="479"/>
      <c r="BT53" s="482"/>
      <c r="BU53" s="166"/>
      <c r="BV53" s="7"/>
    </row>
    <row r="54" spans="2:74" s="132" customFormat="1" ht="9" customHeight="1">
      <c r="B54" s="496" t="s">
        <v>169</v>
      </c>
      <c r="C54" s="497"/>
      <c r="D54" s="500" t="s">
        <v>185</v>
      </c>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4">
        <f>IF('so-data'!$AD$35=0,"",'so-data'!$AD$35)</f>
      </c>
      <c r="AE54" s="505"/>
      <c r="AF54" s="505"/>
      <c r="AG54" s="505"/>
      <c r="AH54" s="482" t="s">
        <v>168</v>
      </c>
      <c r="AI54" s="166"/>
      <c r="AJ54" s="7"/>
      <c r="AN54" s="496" t="s">
        <v>169</v>
      </c>
      <c r="AO54" s="497"/>
      <c r="AP54" s="500" t="s">
        <v>185</v>
      </c>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500"/>
      <c r="BO54" s="500"/>
      <c r="BP54" s="504">
        <f>IF('so-data'!$AE$35=0,"",'so-data'!$AE$35)</f>
        <v>7</v>
      </c>
      <c r="BQ54" s="505"/>
      <c r="BR54" s="505"/>
      <c r="BS54" s="505"/>
      <c r="BT54" s="482" t="s">
        <v>168</v>
      </c>
      <c r="BU54" s="166"/>
      <c r="BV54" s="7"/>
    </row>
    <row r="55" spans="2:74" s="132" customFormat="1" ht="9" customHeight="1">
      <c r="B55" s="496"/>
      <c r="C55" s="497"/>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478"/>
      <c r="AE55" s="479"/>
      <c r="AF55" s="479"/>
      <c r="AG55" s="479"/>
      <c r="AH55" s="482"/>
      <c r="AI55" s="166"/>
      <c r="AJ55" s="7"/>
      <c r="AN55" s="496"/>
      <c r="AO55" s="497"/>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478"/>
      <c r="BQ55" s="479"/>
      <c r="BR55" s="479"/>
      <c r="BS55" s="479"/>
      <c r="BT55" s="482"/>
      <c r="BU55" s="166"/>
      <c r="BV55" s="7"/>
    </row>
    <row r="56" spans="2:74" s="132" customFormat="1" ht="9" customHeight="1">
      <c r="B56" s="496" t="s">
        <v>170</v>
      </c>
      <c r="C56" s="497"/>
      <c r="D56" s="500" t="s">
        <v>186</v>
      </c>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4">
        <f>IF('so-data'!$AD$36=0,"",'so-data'!$AD$36)</f>
        <v>3</v>
      </c>
      <c r="AE56" s="505"/>
      <c r="AF56" s="505"/>
      <c r="AG56" s="505"/>
      <c r="AH56" s="482" t="s">
        <v>168</v>
      </c>
      <c r="AI56" s="166"/>
      <c r="AJ56" s="7"/>
      <c r="AN56" s="496" t="s">
        <v>170</v>
      </c>
      <c r="AO56" s="497"/>
      <c r="AP56" s="500" t="s">
        <v>186</v>
      </c>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4">
        <f>IF('so-data'!$AE$36=0,"",'so-data'!$AE$36)</f>
      </c>
      <c r="BQ56" s="505"/>
      <c r="BR56" s="505"/>
      <c r="BS56" s="505"/>
      <c r="BT56" s="482" t="s">
        <v>168</v>
      </c>
      <c r="BU56" s="166"/>
      <c r="BV56" s="7"/>
    </row>
    <row r="57" spans="2:74" s="132" customFormat="1" ht="9" customHeight="1">
      <c r="B57" s="496"/>
      <c r="C57" s="497"/>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478"/>
      <c r="AE57" s="479"/>
      <c r="AF57" s="479"/>
      <c r="AG57" s="479"/>
      <c r="AH57" s="482"/>
      <c r="AI57" s="166"/>
      <c r="AJ57" s="7"/>
      <c r="AN57" s="496"/>
      <c r="AO57" s="497"/>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478"/>
      <c r="BQ57" s="479"/>
      <c r="BR57" s="479"/>
      <c r="BS57" s="479"/>
      <c r="BT57" s="482"/>
      <c r="BU57" s="166"/>
      <c r="BV57" s="7"/>
    </row>
    <row r="58" spans="2:74" s="132" customFormat="1" ht="9" customHeight="1">
      <c r="B58" s="496" t="s">
        <v>171</v>
      </c>
      <c r="C58" s="497"/>
      <c r="D58" s="500" t="s">
        <v>187</v>
      </c>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2">
        <f>IF('so-data'!$AD$37=0,"",'so-data'!$AD$37)</f>
      </c>
      <c r="AE58" s="503"/>
      <c r="AF58" s="503"/>
      <c r="AG58" s="503"/>
      <c r="AH58" s="482" t="s">
        <v>168</v>
      </c>
      <c r="AI58" s="166"/>
      <c r="AJ58" s="7"/>
      <c r="AN58" s="496" t="s">
        <v>171</v>
      </c>
      <c r="AO58" s="497"/>
      <c r="AP58" s="500" t="s">
        <v>187</v>
      </c>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2">
        <f>IF('so-data'!$AE$37=0,"",'so-data'!$AE$37)</f>
        <v>8</v>
      </c>
      <c r="BQ58" s="503"/>
      <c r="BR58" s="503"/>
      <c r="BS58" s="503"/>
      <c r="BT58" s="482" t="s">
        <v>168</v>
      </c>
      <c r="BU58" s="166"/>
      <c r="BV58" s="7"/>
    </row>
    <row r="59" spans="2:74" s="132" customFormat="1" ht="9" customHeight="1">
      <c r="B59" s="496"/>
      <c r="C59" s="497"/>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2"/>
      <c r="AE59" s="503"/>
      <c r="AF59" s="503"/>
      <c r="AG59" s="503"/>
      <c r="AH59" s="482"/>
      <c r="AI59" s="166"/>
      <c r="AJ59" s="7"/>
      <c r="AN59" s="496"/>
      <c r="AO59" s="497"/>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00"/>
      <c r="BP59" s="502"/>
      <c r="BQ59" s="503"/>
      <c r="BR59" s="503"/>
      <c r="BS59" s="503"/>
      <c r="BT59" s="482"/>
      <c r="BU59" s="166"/>
      <c r="BV59" s="7"/>
    </row>
    <row r="60" spans="2:74" s="132" customFormat="1" ht="9" customHeight="1">
      <c r="B60" s="496" t="s">
        <v>172</v>
      </c>
      <c r="C60" s="497"/>
      <c r="D60" s="500" t="s">
        <v>173</v>
      </c>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478">
        <f>IF('so-data'!$AD$38=0,"",'so-data'!$AD$38)</f>
        <v>4</v>
      </c>
      <c r="AE60" s="479"/>
      <c r="AF60" s="479"/>
      <c r="AG60" s="479"/>
      <c r="AH60" s="482" t="s">
        <v>168</v>
      </c>
      <c r="AI60" s="166"/>
      <c r="AJ60" s="7"/>
      <c r="AN60" s="496" t="s">
        <v>172</v>
      </c>
      <c r="AO60" s="497"/>
      <c r="AP60" s="500" t="s">
        <v>173</v>
      </c>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478">
        <f>IF('so-data'!$AE$38=0,"",'so-data'!$AE$38)</f>
      </c>
      <c r="BQ60" s="479"/>
      <c r="BR60" s="479"/>
      <c r="BS60" s="479"/>
      <c r="BT60" s="482" t="s">
        <v>168</v>
      </c>
      <c r="BU60" s="166"/>
      <c r="BV60" s="7"/>
    </row>
    <row r="61" spans="2:74" s="132" customFormat="1" ht="9" customHeight="1" thickBot="1">
      <c r="B61" s="498"/>
      <c r="C61" s="499"/>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480"/>
      <c r="AE61" s="481"/>
      <c r="AF61" s="481"/>
      <c r="AG61" s="481"/>
      <c r="AH61" s="483"/>
      <c r="AI61" s="166"/>
      <c r="AJ61" s="7"/>
      <c r="AN61" s="498"/>
      <c r="AO61" s="499"/>
      <c r="AP61" s="501"/>
      <c r="AQ61" s="501"/>
      <c r="AR61" s="501"/>
      <c r="AS61" s="501"/>
      <c r="AT61" s="501"/>
      <c r="AU61" s="501"/>
      <c r="AV61" s="501"/>
      <c r="AW61" s="501"/>
      <c r="AX61" s="501"/>
      <c r="AY61" s="501"/>
      <c r="AZ61" s="501"/>
      <c r="BA61" s="501"/>
      <c r="BB61" s="501"/>
      <c r="BC61" s="501"/>
      <c r="BD61" s="501"/>
      <c r="BE61" s="501"/>
      <c r="BF61" s="501"/>
      <c r="BG61" s="501"/>
      <c r="BH61" s="501"/>
      <c r="BI61" s="501"/>
      <c r="BJ61" s="501"/>
      <c r="BK61" s="501"/>
      <c r="BL61" s="501"/>
      <c r="BM61" s="501"/>
      <c r="BN61" s="501"/>
      <c r="BO61" s="501"/>
      <c r="BP61" s="480"/>
      <c r="BQ61" s="481"/>
      <c r="BR61" s="481"/>
      <c r="BS61" s="481"/>
      <c r="BT61" s="483"/>
      <c r="BU61" s="166"/>
      <c r="BV61" s="7"/>
    </row>
    <row r="62" spans="1:76" s="132" customFormat="1" ht="9" customHeight="1" thickTop="1">
      <c r="A62" s="131"/>
      <c r="B62" s="484" t="s">
        <v>174</v>
      </c>
      <c r="C62" s="485"/>
      <c r="D62" s="488" t="s">
        <v>175</v>
      </c>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90">
        <f>IF(SUM(AD50:AG61)=0,"",SUM(AD50:AG61))</f>
        <v>9</v>
      </c>
      <c r="AE62" s="491"/>
      <c r="AF62" s="491"/>
      <c r="AG62" s="491"/>
      <c r="AH62" s="494" t="s">
        <v>168</v>
      </c>
      <c r="AI62" s="166"/>
      <c r="AJ62" s="7"/>
      <c r="AM62" s="131"/>
      <c r="AN62" s="484" t="s">
        <v>174</v>
      </c>
      <c r="AO62" s="485"/>
      <c r="AP62" s="488" t="s">
        <v>175</v>
      </c>
      <c r="AQ62" s="488"/>
      <c r="AR62" s="488"/>
      <c r="AS62" s="488"/>
      <c r="AT62" s="488"/>
      <c r="AU62" s="488"/>
      <c r="AV62" s="488"/>
      <c r="AW62" s="488"/>
      <c r="AX62" s="488"/>
      <c r="AY62" s="488"/>
      <c r="AZ62" s="488"/>
      <c r="BA62" s="488"/>
      <c r="BB62" s="488"/>
      <c r="BC62" s="488"/>
      <c r="BD62" s="488"/>
      <c r="BE62" s="488"/>
      <c r="BF62" s="488"/>
      <c r="BG62" s="488"/>
      <c r="BH62" s="488"/>
      <c r="BI62" s="488"/>
      <c r="BJ62" s="488"/>
      <c r="BK62" s="488"/>
      <c r="BL62" s="488"/>
      <c r="BM62" s="488"/>
      <c r="BN62" s="488"/>
      <c r="BO62" s="488"/>
      <c r="BP62" s="490">
        <f>IF(SUM(BP50:BS61)=0,"",SUM(BP50:BS61))</f>
        <v>21</v>
      </c>
      <c r="BQ62" s="491"/>
      <c r="BR62" s="491"/>
      <c r="BS62" s="491"/>
      <c r="BT62" s="494" t="s">
        <v>168</v>
      </c>
      <c r="BU62" s="166"/>
      <c r="BV62" s="7"/>
      <c r="BW62" s="131"/>
      <c r="BX62" s="131"/>
    </row>
    <row r="63" spans="1:76" s="132" customFormat="1" ht="9" customHeight="1" thickBot="1">
      <c r="A63" s="131"/>
      <c r="B63" s="486"/>
      <c r="C63" s="487"/>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92"/>
      <c r="AE63" s="493"/>
      <c r="AF63" s="493"/>
      <c r="AG63" s="493"/>
      <c r="AH63" s="495"/>
      <c r="AI63" s="166"/>
      <c r="AJ63" s="7"/>
      <c r="AM63" s="131"/>
      <c r="AN63" s="486"/>
      <c r="AO63" s="487"/>
      <c r="AP63" s="489"/>
      <c r="AQ63" s="489"/>
      <c r="AR63" s="489"/>
      <c r="AS63" s="489"/>
      <c r="AT63" s="489"/>
      <c r="AU63" s="489"/>
      <c r="AV63" s="489"/>
      <c r="AW63" s="489"/>
      <c r="AX63" s="489"/>
      <c r="AY63" s="489"/>
      <c r="AZ63" s="489"/>
      <c r="BA63" s="489"/>
      <c r="BB63" s="489"/>
      <c r="BC63" s="489"/>
      <c r="BD63" s="489"/>
      <c r="BE63" s="489"/>
      <c r="BF63" s="489"/>
      <c r="BG63" s="489"/>
      <c r="BH63" s="489"/>
      <c r="BI63" s="489"/>
      <c r="BJ63" s="489"/>
      <c r="BK63" s="489"/>
      <c r="BL63" s="489"/>
      <c r="BM63" s="489"/>
      <c r="BN63" s="489"/>
      <c r="BO63" s="489"/>
      <c r="BP63" s="492"/>
      <c r="BQ63" s="493"/>
      <c r="BR63" s="493"/>
      <c r="BS63" s="493"/>
      <c r="BT63" s="495"/>
      <c r="BU63" s="166"/>
      <c r="BV63" s="7"/>
      <c r="BW63" s="131"/>
      <c r="BX63" s="131"/>
    </row>
    <row r="64" spans="1:76" s="132" customFormat="1" ht="9" customHeight="1">
      <c r="A64" s="131"/>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J64" s="7"/>
      <c r="AM64" s="131"/>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V64" s="7"/>
      <c r="BW64" s="131"/>
      <c r="BX64" s="131"/>
    </row>
    <row r="65" spans="1:76" s="132" customFormat="1" ht="9" customHeight="1">
      <c r="A65" s="131"/>
      <c r="B65" s="164" t="s">
        <v>179</v>
      </c>
      <c r="C65" s="288" t="s">
        <v>181</v>
      </c>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J65" s="7"/>
      <c r="AM65" s="131"/>
      <c r="AN65" s="164" t="s">
        <v>179</v>
      </c>
      <c r="AO65" s="288" t="s">
        <v>181</v>
      </c>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V65" s="7"/>
      <c r="BW65" s="131"/>
      <c r="BX65" s="131"/>
    </row>
    <row r="66" spans="1:76" s="132" customFormat="1" ht="9" customHeight="1">
      <c r="A66" s="131"/>
      <c r="B66" s="164"/>
      <c r="C66" s="288" t="s">
        <v>176</v>
      </c>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J66" s="7"/>
      <c r="AM66" s="131"/>
      <c r="AN66" s="164"/>
      <c r="AO66" s="288" t="s">
        <v>176</v>
      </c>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V66" s="7"/>
      <c r="BW66" s="131"/>
      <c r="BX66" s="131"/>
    </row>
    <row r="67" spans="1:76" s="132" customFormat="1" ht="9" customHeight="1">
      <c r="A67" s="131"/>
      <c r="B67" s="164"/>
      <c r="C67" s="288" t="s">
        <v>177</v>
      </c>
      <c r="D67" s="288"/>
      <c r="E67" s="288"/>
      <c r="F67" s="288"/>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J67" s="7"/>
      <c r="AM67" s="131"/>
      <c r="AN67" s="164"/>
      <c r="AO67" s="288" t="s">
        <v>177</v>
      </c>
      <c r="AP67" s="288"/>
      <c r="AQ67" s="288"/>
      <c r="AR67" s="288"/>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V67" s="7"/>
      <c r="BW67" s="131"/>
      <c r="BX67" s="131"/>
    </row>
    <row r="68" spans="1:76" s="132" customFormat="1" ht="9" customHeight="1">
      <c r="A68" s="131"/>
      <c r="B68" s="164" t="s">
        <v>179</v>
      </c>
      <c r="C68" s="288" t="s">
        <v>182</v>
      </c>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J68" s="7"/>
      <c r="AM68" s="131"/>
      <c r="AN68" s="164" t="s">
        <v>179</v>
      </c>
      <c r="AO68" s="288" t="s">
        <v>182</v>
      </c>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V68" s="7"/>
      <c r="BW68" s="131"/>
      <c r="BX68" s="131"/>
    </row>
    <row r="69" spans="1:76" s="132" customFormat="1" ht="9" customHeight="1">
      <c r="A69" s="131"/>
      <c r="B69" s="164"/>
      <c r="C69" s="288" t="s">
        <v>178</v>
      </c>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J69" s="7"/>
      <c r="AM69" s="131"/>
      <c r="AN69" s="164"/>
      <c r="AO69" s="288" t="s">
        <v>178</v>
      </c>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V69" s="7"/>
      <c r="BW69" s="131"/>
      <c r="BX69" s="131"/>
    </row>
    <row r="70" spans="1:76" s="132" customFormat="1" ht="9" customHeight="1">
      <c r="A70" s="131"/>
      <c r="B70" s="164"/>
      <c r="C70" s="288" t="s">
        <v>189</v>
      </c>
      <c r="D70" s="288"/>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J70" s="7"/>
      <c r="AM70" s="131"/>
      <c r="AN70" s="164"/>
      <c r="AO70" s="288" t="s">
        <v>189</v>
      </c>
      <c r="AP70" s="288"/>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V70" s="7"/>
      <c r="BW70" s="131"/>
      <c r="BX70" s="131"/>
    </row>
    <row r="71" spans="2:74" s="132" customFormat="1" ht="9" customHeight="1">
      <c r="B71" s="164" t="s">
        <v>180</v>
      </c>
      <c r="C71" s="288" t="s">
        <v>184</v>
      </c>
      <c r="D71" s="288"/>
      <c r="E71" s="288"/>
      <c r="F71" s="288"/>
      <c r="G71" s="288"/>
      <c r="H71" s="288"/>
      <c r="I71" s="288"/>
      <c r="J71" s="288"/>
      <c r="K71" s="288"/>
      <c r="L71" s="288"/>
      <c r="M71" s="288"/>
      <c r="N71" s="288"/>
      <c r="O71" s="288"/>
      <c r="P71" s="288"/>
      <c r="Q71" s="288"/>
      <c r="R71" s="288"/>
      <c r="S71" s="288"/>
      <c r="T71" s="302" t="str">
        <f>"平成"&amp;'so-data'!$F$7&amp;"年"&amp;'so-data'!$H$7&amp;"月"&amp;'so-data'!$J$7&amp;"日までに提出してください。"</f>
        <v>平成29年1月31日までに提出してください。</v>
      </c>
      <c r="U71" s="302"/>
      <c r="V71" s="302"/>
      <c r="W71" s="302"/>
      <c r="X71" s="302"/>
      <c r="Y71" s="302"/>
      <c r="Z71" s="302"/>
      <c r="AA71" s="302"/>
      <c r="AB71" s="302"/>
      <c r="AC71" s="302"/>
      <c r="AD71" s="302"/>
      <c r="AE71" s="302"/>
      <c r="AF71" s="302"/>
      <c r="AG71" s="302"/>
      <c r="AH71" s="302"/>
      <c r="AI71" s="164" t="s">
        <v>183</v>
      </c>
      <c r="AJ71" s="7"/>
      <c r="AN71" s="164" t="s">
        <v>180</v>
      </c>
      <c r="AO71" s="288" t="s">
        <v>184</v>
      </c>
      <c r="AP71" s="288"/>
      <c r="AQ71" s="288"/>
      <c r="AR71" s="288"/>
      <c r="AS71" s="288"/>
      <c r="AT71" s="288"/>
      <c r="AU71" s="288"/>
      <c r="AV71" s="288"/>
      <c r="AW71" s="288"/>
      <c r="AX71" s="288"/>
      <c r="AY71" s="288"/>
      <c r="AZ71" s="288"/>
      <c r="BA71" s="288"/>
      <c r="BB71" s="288"/>
      <c r="BC71" s="288"/>
      <c r="BD71" s="288"/>
      <c r="BE71" s="288"/>
      <c r="BF71" s="302" t="str">
        <f>"平成"&amp;'so-data'!$F$7&amp;"年"&amp;'so-data'!$H$7&amp;"月"&amp;'so-data'!$J$7&amp;"日までに提出してください。"</f>
        <v>平成29年1月31日までに提出してください。</v>
      </c>
      <c r="BG71" s="302"/>
      <c r="BH71" s="302"/>
      <c r="BI71" s="302"/>
      <c r="BJ71" s="302"/>
      <c r="BK71" s="302"/>
      <c r="BL71" s="302"/>
      <c r="BM71" s="302"/>
      <c r="BN71" s="302"/>
      <c r="BO71" s="302"/>
      <c r="BP71" s="302"/>
      <c r="BQ71" s="302"/>
      <c r="BR71" s="302"/>
      <c r="BS71" s="302"/>
      <c r="BT71" s="302"/>
      <c r="BU71" s="164" t="s">
        <v>180</v>
      </c>
      <c r="BV71" s="7"/>
    </row>
    <row r="72" spans="1:76" s="132" customFormat="1" ht="9" customHeight="1">
      <c r="A72" s="131"/>
      <c r="AJ72" s="7"/>
      <c r="AM72" s="131"/>
      <c r="BV72" s="7"/>
      <c r="BW72" s="131"/>
      <c r="BX72" s="131"/>
    </row>
    <row r="73" spans="1:76" s="132" customFormat="1" ht="9" customHeight="1">
      <c r="A73" s="131"/>
      <c r="AJ73" s="69"/>
      <c r="AM73" s="131"/>
      <c r="BV73" s="69"/>
      <c r="BW73" s="131"/>
      <c r="BX73" s="131"/>
    </row>
    <row r="74" spans="1:76" s="132" customFormat="1" ht="9" customHeight="1">
      <c r="A74" s="131"/>
      <c r="AJ74" s="69"/>
      <c r="AM74" s="131"/>
      <c r="BV74" s="69"/>
      <c r="BW74" s="131"/>
      <c r="BX74" s="131"/>
    </row>
    <row r="75" spans="1:76" s="132" customFormat="1" ht="9" customHeight="1">
      <c r="A75" s="131"/>
      <c r="AJ75" s="69"/>
      <c r="AM75" s="131"/>
      <c r="BV75" s="69"/>
      <c r="BW75" s="131"/>
      <c r="BX75" s="131"/>
    </row>
    <row r="76" spans="1:76" s="132" customFormat="1" ht="9" customHeight="1">
      <c r="A76" s="131"/>
      <c r="AJ76" s="69"/>
      <c r="AM76" s="131"/>
      <c r="BV76" s="69"/>
      <c r="BW76" s="131"/>
      <c r="BX76" s="131"/>
    </row>
    <row r="77" spans="1:76" s="132" customFormat="1" ht="9" customHeight="1">
      <c r="A77" s="131"/>
      <c r="AJ77" s="69"/>
      <c r="AM77" s="131"/>
      <c r="BV77" s="69"/>
      <c r="BW77" s="131"/>
      <c r="BX77" s="131"/>
    </row>
    <row r="78" spans="1:76" s="132" customFormat="1" ht="9" customHeight="1">
      <c r="A78" s="131"/>
      <c r="AJ78" s="69"/>
      <c r="AM78" s="131"/>
      <c r="BV78" s="69"/>
      <c r="BW78" s="131"/>
      <c r="BX78" s="131"/>
    </row>
    <row r="79" spans="1:76" s="132" customFormat="1" ht="9" customHeight="1">
      <c r="A79" s="131"/>
      <c r="AJ79" s="69"/>
      <c r="AM79" s="131"/>
      <c r="BV79" s="69"/>
      <c r="BW79" s="131"/>
      <c r="BX79" s="131"/>
    </row>
    <row r="80" spans="1:76" s="132" customFormat="1" ht="9" customHeight="1">
      <c r="A80" s="131"/>
      <c r="AJ80" s="69"/>
      <c r="AM80" s="131"/>
      <c r="BV80" s="69"/>
      <c r="BW80" s="131"/>
      <c r="BX80" s="131"/>
    </row>
    <row r="81" spans="1:76" s="132" customFormat="1" ht="9" customHeight="1">
      <c r="A81" s="131"/>
      <c r="AJ81" s="69"/>
      <c r="AM81" s="131"/>
      <c r="BV81" s="69"/>
      <c r="BW81" s="131"/>
      <c r="BX81" s="131"/>
    </row>
    <row r="82" spans="1:76" s="132" customFormat="1" ht="9" customHeight="1">
      <c r="A82" s="131"/>
      <c r="AJ82" s="69"/>
      <c r="AM82" s="131"/>
      <c r="BV82" s="69"/>
      <c r="BW82" s="131"/>
      <c r="BX82" s="131"/>
    </row>
    <row r="83" spans="1:76" s="132" customFormat="1" ht="9" customHeight="1">
      <c r="A83" s="131"/>
      <c r="AJ83" s="69"/>
      <c r="AM83" s="131"/>
      <c r="BV83" s="69"/>
      <c r="BW83" s="131"/>
      <c r="BX83" s="131"/>
    </row>
    <row r="84" spans="1:76" s="132" customFormat="1" ht="9" customHeight="1">
      <c r="A84" s="131"/>
      <c r="AJ84" s="69"/>
      <c r="AM84" s="131"/>
      <c r="BV84" s="69"/>
      <c r="BW84" s="131"/>
      <c r="BX84" s="131"/>
    </row>
    <row r="85" spans="1:76" s="132" customFormat="1" ht="9" customHeight="1">
      <c r="A85" s="131"/>
      <c r="AJ85" s="69"/>
      <c r="AM85" s="131"/>
      <c r="BV85" s="69"/>
      <c r="BW85" s="131"/>
      <c r="BX85" s="131"/>
    </row>
    <row r="86" spans="1:76" s="132" customFormat="1" ht="9" customHeight="1">
      <c r="A86" s="131"/>
      <c r="AJ86" s="69"/>
      <c r="AM86" s="131"/>
      <c r="BV86" s="69"/>
      <c r="BW86" s="131"/>
      <c r="BX86" s="131"/>
    </row>
    <row r="87" spans="1:76" s="132" customFormat="1" ht="9" customHeight="1">
      <c r="A87" s="131"/>
      <c r="AJ87" s="69"/>
      <c r="AM87" s="131"/>
      <c r="BV87" s="69"/>
      <c r="BW87" s="131"/>
      <c r="BX87" s="131"/>
    </row>
    <row r="88" spans="1:76" s="132" customFormat="1" ht="9" customHeight="1">
      <c r="A88" s="131"/>
      <c r="AJ88" s="69"/>
      <c r="AM88" s="131"/>
      <c r="BV88" s="69"/>
      <c r="BW88" s="131"/>
      <c r="BX88" s="131"/>
    </row>
    <row r="89" spans="1:76" s="132" customFormat="1" ht="9" customHeight="1">
      <c r="A89" s="131"/>
      <c r="AJ89" s="69"/>
      <c r="AM89" s="131"/>
      <c r="BV89" s="69"/>
      <c r="BW89" s="131"/>
      <c r="BX89" s="131"/>
    </row>
    <row r="90" spans="1:76" s="132" customFormat="1" ht="9" customHeight="1">
      <c r="A90" s="131"/>
      <c r="AJ90" s="69"/>
      <c r="AM90" s="131"/>
      <c r="BV90" s="69"/>
      <c r="BW90" s="131"/>
      <c r="BX90" s="131"/>
    </row>
    <row r="91" spans="1:76" s="132" customFormat="1" ht="9" customHeight="1">
      <c r="A91" s="131"/>
      <c r="AJ91" s="69"/>
      <c r="AM91" s="131"/>
      <c r="BV91" s="69"/>
      <c r="BW91" s="131"/>
      <c r="BX91" s="131"/>
    </row>
    <row r="92" spans="1:76" s="132" customFormat="1" ht="9" customHeight="1">
      <c r="A92" s="131"/>
      <c r="AJ92" s="69"/>
      <c r="AM92" s="131"/>
      <c r="BV92" s="69"/>
      <c r="BW92" s="131"/>
      <c r="BX92" s="131"/>
    </row>
    <row r="93" spans="1:76" s="132" customFormat="1" ht="9" customHeight="1">
      <c r="A93" s="131"/>
      <c r="AJ93" s="69"/>
      <c r="AM93" s="131"/>
      <c r="BV93" s="69"/>
      <c r="BW93" s="131"/>
      <c r="BX93" s="131"/>
    </row>
    <row r="94" spans="1:76" s="132" customFormat="1" ht="9" customHeight="1">
      <c r="A94" s="131"/>
      <c r="AJ94" s="69"/>
      <c r="AM94" s="131"/>
      <c r="BV94" s="69"/>
      <c r="BW94" s="131"/>
      <c r="BX94" s="131"/>
    </row>
    <row r="95" spans="1:76" s="132" customFormat="1" ht="9" customHeight="1">
      <c r="A95" s="131"/>
      <c r="AJ95" s="69"/>
      <c r="AM95" s="131"/>
      <c r="BV95" s="69"/>
      <c r="BW95" s="131"/>
      <c r="BX95" s="131"/>
    </row>
    <row r="96" spans="1:76" s="132" customFormat="1" ht="9" customHeight="1">
      <c r="A96" s="131"/>
      <c r="AJ96" s="69"/>
      <c r="AM96" s="131"/>
      <c r="BV96" s="69"/>
      <c r="BW96" s="131"/>
      <c r="BX96" s="131"/>
    </row>
    <row r="97" spans="1:76" s="132" customFormat="1" ht="9" customHeight="1">
      <c r="A97" s="131"/>
      <c r="AJ97" s="69"/>
      <c r="AM97" s="131"/>
      <c r="BV97" s="69"/>
      <c r="BW97" s="131"/>
      <c r="BX97" s="131"/>
    </row>
    <row r="98" spans="1:76" s="132" customFormat="1" ht="9" customHeight="1">
      <c r="A98" s="131"/>
      <c r="AJ98" s="69"/>
      <c r="AM98" s="131"/>
      <c r="BV98" s="69"/>
      <c r="BW98" s="131"/>
      <c r="BX98" s="131"/>
    </row>
    <row r="99" spans="1:76" s="132" customFormat="1" ht="9" customHeight="1">
      <c r="A99" s="131"/>
      <c r="AJ99" s="69"/>
      <c r="AM99" s="131"/>
      <c r="BV99" s="69"/>
      <c r="BW99" s="131"/>
      <c r="BX99" s="131"/>
    </row>
    <row r="100" spans="1:76" s="132" customFormat="1" ht="9" customHeight="1">
      <c r="A100" s="131"/>
      <c r="AJ100" s="69"/>
      <c r="AM100" s="131"/>
      <c r="BV100" s="69"/>
      <c r="BW100" s="131"/>
      <c r="BX100" s="131"/>
    </row>
    <row r="101" spans="1:76" s="132" customFormat="1" ht="9" customHeight="1">
      <c r="A101" s="131"/>
      <c r="AJ101" s="69"/>
      <c r="AM101" s="131"/>
      <c r="BV101" s="69"/>
      <c r="BW101" s="131"/>
      <c r="BX101" s="131"/>
    </row>
    <row r="102" spans="36:74" ht="9" customHeight="1">
      <c r="AJ102" s="3"/>
      <c r="BV102" s="3"/>
    </row>
    <row r="103" spans="1:76" ht="14.25" customHeight="1">
      <c r="A103" s="1"/>
      <c r="B103" s="122" t="str">
        <f>IF('so-data'!$F$8="－","","平成"&amp;'so-data'!$F$8&amp;"年度（"&amp;'so-data'!$F$10&amp;"年分）給与支払報告書（総括表）")</f>
        <v>平成29年度（28年分）給与支払報告書（総括表）</v>
      </c>
      <c r="C103" s="122"/>
      <c r="D103" s="2"/>
      <c r="E103" s="2"/>
      <c r="F103" s="2"/>
      <c r="G103" s="2"/>
      <c r="H103" s="2"/>
      <c r="I103" s="2"/>
      <c r="J103" s="2"/>
      <c r="K103" s="2"/>
      <c r="L103" s="2"/>
      <c r="M103" s="2"/>
      <c r="N103" s="2"/>
      <c r="O103" s="2"/>
      <c r="P103" s="2"/>
      <c r="Q103" s="2"/>
      <c r="R103" s="2"/>
      <c r="T103" s="2"/>
      <c r="U103" s="2"/>
      <c r="V103" s="2"/>
      <c r="Z103" s="4"/>
      <c r="AA103" s="4"/>
      <c r="AB103" s="4"/>
      <c r="AC103" s="4"/>
      <c r="AD103" s="5"/>
      <c r="AE103" s="5"/>
      <c r="AF103" s="5"/>
      <c r="AG103" s="5"/>
      <c r="AH103" s="5"/>
      <c r="AI103" s="6" t="str">
        <f>"平成"&amp;'so-data'!$F$7&amp;"年"&amp;'so-data'!$H$7&amp;"月"&amp;'so-data'!$J$7&amp;"日までに提出してください。"</f>
        <v>平成29年1月31日までに提出してください。</v>
      </c>
      <c r="AJ103" s="7"/>
      <c r="AK103" s="8"/>
      <c r="AL103" s="8"/>
      <c r="AM103" s="1"/>
      <c r="AN103" s="122" t="str">
        <f>IF('so-data'!$F$8="－","","平成"&amp;'so-data'!$F$8&amp;"年度（"&amp;'so-data'!$F$10&amp;"年分）給与支払報告書（総括表）")</f>
        <v>平成29年度（28年分）給与支払報告書（総括表）</v>
      </c>
      <c r="AO103" s="122"/>
      <c r="AP103" s="2"/>
      <c r="AQ103" s="2"/>
      <c r="AR103" s="2"/>
      <c r="AS103" s="2"/>
      <c r="AT103" s="2"/>
      <c r="AU103" s="2"/>
      <c r="AV103" s="2"/>
      <c r="AW103" s="2"/>
      <c r="AX103" s="2"/>
      <c r="AY103" s="2"/>
      <c r="AZ103" s="2"/>
      <c r="BA103" s="2"/>
      <c r="BB103" s="2"/>
      <c r="BC103" s="2"/>
      <c r="BD103" s="2"/>
      <c r="BF103" s="2"/>
      <c r="BG103" s="2"/>
      <c r="BH103" s="2"/>
      <c r="BL103" s="4"/>
      <c r="BM103" s="4"/>
      <c r="BN103" s="4"/>
      <c r="BO103" s="4"/>
      <c r="BP103" s="5"/>
      <c r="BQ103" s="5"/>
      <c r="BR103" s="5"/>
      <c r="BS103" s="5"/>
      <c r="BT103" s="5"/>
      <c r="BU103" s="6" t="str">
        <f>"平成"&amp;'so-data'!$F$7&amp;"年"&amp;'so-data'!$H$7&amp;"月"&amp;'so-data'!$J$7&amp;"日までに提出してください。"</f>
        <v>平成29年1月31日までに提出してください。</v>
      </c>
      <c r="BV103" s="7"/>
      <c r="BW103" s="1"/>
      <c r="BX103" s="1"/>
    </row>
    <row r="104" spans="1:76" ht="12.75" customHeight="1">
      <c r="A104" s="123"/>
      <c r="B104" s="123"/>
      <c r="C104" s="123"/>
      <c r="D104" s="9" t="s">
        <v>13</v>
      </c>
      <c r="E104" s="10"/>
      <c r="F104" s="11"/>
      <c r="G104" s="12"/>
      <c r="I104" s="88" t="str">
        <f>IF('so-data'!$F$8="－","","平成　"&amp;'so-data'!$F$8&amp;"　年")</f>
        <v>平成　29　年</v>
      </c>
      <c r="J104" s="303">
        <f>IF('so-data'!$F$9="－","",'so-data'!$F$9)</f>
        <v>1</v>
      </c>
      <c r="K104" s="303"/>
      <c r="L104" s="13" t="s">
        <v>0</v>
      </c>
      <c r="M104" s="3">
        <f>IF('so-data'!$H$9="－","",'so-data'!$H$9)</f>
        <v>31</v>
      </c>
      <c r="N104" s="14" t="s">
        <v>14</v>
      </c>
      <c r="Q104" s="304" t="s">
        <v>1</v>
      </c>
      <c r="R104" s="305"/>
      <c r="S104" s="305"/>
      <c r="T104" s="304" t="s">
        <v>2</v>
      </c>
      <c r="U104" s="305"/>
      <c r="V104" s="305"/>
      <c r="W104" s="305"/>
      <c r="X104" s="305"/>
      <c r="Y104" s="305"/>
      <c r="Z104" s="305"/>
      <c r="AA104" s="305"/>
      <c r="AB104" s="305"/>
      <c r="AC104" s="306"/>
      <c r="AD104" s="15" t="s">
        <v>3</v>
      </c>
      <c r="AE104" s="15"/>
      <c r="AF104" s="15"/>
      <c r="AG104" s="15"/>
      <c r="AH104" s="15"/>
      <c r="AI104" s="16"/>
      <c r="AJ104" s="7"/>
      <c r="AK104" s="8"/>
      <c r="AL104" s="8"/>
      <c r="AM104" s="123"/>
      <c r="AN104" s="123"/>
      <c r="AO104" s="123"/>
      <c r="AP104" s="9" t="s">
        <v>13</v>
      </c>
      <c r="AQ104" s="10"/>
      <c r="AR104" s="11"/>
      <c r="AS104" s="12"/>
      <c r="AU104" s="88" t="str">
        <f>IF('so-data'!$F$8="－","","平成　"&amp;'so-data'!$F$8&amp;"　年")</f>
        <v>平成　29　年</v>
      </c>
      <c r="AV104" s="303">
        <f>IF('so-data'!$F$9="－","",'so-data'!$F$9)</f>
        <v>1</v>
      </c>
      <c r="AW104" s="303"/>
      <c r="AX104" s="13" t="s">
        <v>0</v>
      </c>
      <c r="AY104" s="3">
        <f>IF('so-data'!$H$9="－","",'so-data'!$H$9)</f>
        <v>31</v>
      </c>
      <c r="AZ104" s="14" t="s">
        <v>14</v>
      </c>
      <c r="BC104" s="304" t="s">
        <v>1</v>
      </c>
      <c r="BD104" s="305"/>
      <c r="BE104" s="305"/>
      <c r="BF104" s="304" t="s">
        <v>2</v>
      </c>
      <c r="BG104" s="305"/>
      <c r="BH104" s="305"/>
      <c r="BI104" s="305"/>
      <c r="BJ104" s="305"/>
      <c r="BK104" s="305"/>
      <c r="BL104" s="305"/>
      <c r="BM104" s="305"/>
      <c r="BN104" s="305"/>
      <c r="BO104" s="306"/>
      <c r="BP104" s="15" t="s">
        <v>3</v>
      </c>
      <c r="BQ104" s="15"/>
      <c r="BR104" s="15"/>
      <c r="BS104" s="15"/>
      <c r="BT104" s="15"/>
      <c r="BU104" s="16"/>
      <c r="BV104" s="7"/>
      <c r="BW104" s="123"/>
      <c r="BX104" s="123"/>
    </row>
    <row r="105" spans="1:76" ht="12.75" customHeight="1">
      <c r="A105" s="123"/>
      <c r="B105" s="123"/>
      <c r="C105" s="123"/>
      <c r="D105" s="17" t="s">
        <v>15</v>
      </c>
      <c r="E105" s="18"/>
      <c r="F105" s="289" t="str">
        <f>IF('so-data'!$AD$21="","",'so-data'!$AD$21)</f>
        <v>千代田区</v>
      </c>
      <c r="G105" s="289"/>
      <c r="H105" s="289"/>
      <c r="I105" s="289"/>
      <c r="J105" s="289"/>
      <c r="K105" s="289"/>
      <c r="L105" s="289"/>
      <c r="M105" s="284" t="s">
        <v>94</v>
      </c>
      <c r="N105" s="284"/>
      <c r="O105" s="284"/>
      <c r="P105" s="285"/>
      <c r="Q105" s="19"/>
      <c r="R105" s="20"/>
      <c r="S105" s="21"/>
      <c r="T105" s="19"/>
      <c r="U105" s="20"/>
      <c r="V105" s="20"/>
      <c r="W105" s="20"/>
      <c r="X105" s="20"/>
      <c r="Y105" s="20"/>
      <c r="Z105" s="20"/>
      <c r="AA105" s="20"/>
      <c r="AB105" s="20"/>
      <c r="AC105" s="21"/>
      <c r="AD105" s="19"/>
      <c r="AE105" s="20"/>
      <c r="AF105" s="20"/>
      <c r="AG105" s="20"/>
      <c r="AH105" s="20"/>
      <c r="AI105" s="21"/>
      <c r="AJ105" s="7"/>
      <c r="AK105" s="8"/>
      <c r="AL105" s="8"/>
      <c r="AM105" s="123"/>
      <c r="AN105" s="123"/>
      <c r="AO105" s="123"/>
      <c r="AP105" s="17" t="s">
        <v>15</v>
      </c>
      <c r="AQ105" s="18"/>
      <c r="AR105" s="289" t="str">
        <f>IF('so-data'!$AD$21="","",'so-data'!$AD$21)</f>
        <v>千代田区</v>
      </c>
      <c r="AS105" s="289"/>
      <c r="AT105" s="289"/>
      <c r="AU105" s="289"/>
      <c r="AV105" s="289"/>
      <c r="AW105" s="289"/>
      <c r="AX105" s="289"/>
      <c r="AY105" s="284" t="s">
        <v>94</v>
      </c>
      <c r="AZ105" s="284"/>
      <c r="BA105" s="284"/>
      <c r="BB105" s="285"/>
      <c r="BC105" s="19"/>
      <c r="BD105" s="20"/>
      <c r="BE105" s="21"/>
      <c r="BF105" s="19"/>
      <c r="BG105" s="20"/>
      <c r="BH105" s="20"/>
      <c r="BI105" s="20"/>
      <c r="BJ105" s="20"/>
      <c r="BK105" s="20"/>
      <c r="BL105" s="20"/>
      <c r="BM105" s="20"/>
      <c r="BN105" s="20"/>
      <c r="BO105" s="21"/>
      <c r="BP105" s="19"/>
      <c r="BQ105" s="20"/>
      <c r="BR105" s="20"/>
      <c r="BS105" s="20"/>
      <c r="BT105" s="20"/>
      <c r="BU105" s="21"/>
      <c r="BV105" s="7"/>
      <c r="BW105" s="123"/>
      <c r="BX105" s="123"/>
    </row>
    <row r="106" spans="1:76" ht="4.5" customHeight="1">
      <c r="A106" s="1"/>
      <c r="B106" s="22"/>
      <c r="C106" s="22"/>
      <c r="D106" s="86"/>
      <c r="E106" s="18"/>
      <c r="F106" s="290"/>
      <c r="G106" s="290"/>
      <c r="H106" s="290"/>
      <c r="I106" s="290"/>
      <c r="J106" s="290"/>
      <c r="K106" s="290"/>
      <c r="L106" s="290"/>
      <c r="M106" s="286"/>
      <c r="N106" s="286"/>
      <c r="O106" s="286"/>
      <c r="P106" s="287"/>
      <c r="Q106" s="23"/>
      <c r="R106" s="24"/>
      <c r="S106" s="25"/>
      <c r="T106" s="23"/>
      <c r="U106" s="24"/>
      <c r="V106" s="24"/>
      <c r="W106" s="24"/>
      <c r="X106" s="24"/>
      <c r="Y106" s="24"/>
      <c r="Z106" s="24"/>
      <c r="AA106" s="24"/>
      <c r="AB106" s="24"/>
      <c r="AC106" s="25"/>
      <c r="AD106" s="23"/>
      <c r="AE106" s="24"/>
      <c r="AF106" s="24"/>
      <c r="AG106" s="24"/>
      <c r="AH106" s="24"/>
      <c r="AI106" s="25"/>
      <c r="AJ106" s="7"/>
      <c r="AK106" s="8"/>
      <c r="AL106" s="8"/>
      <c r="AM106" s="1"/>
      <c r="AN106" s="22"/>
      <c r="AO106" s="22"/>
      <c r="AP106" s="86"/>
      <c r="AQ106" s="18"/>
      <c r="AR106" s="290"/>
      <c r="AS106" s="290"/>
      <c r="AT106" s="290"/>
      <c r="AU106" s="290"/>
      <c r="AV106" s="290"/>
      <c r="AW106" s="290"/>
      <c r="AX106" s="290"/>
      <c r="AY106" s="286"/>
      <c r="AZ106" s="286"/>
      <c r="BA106" s="286"/>
      <c r="BB106" s="287"/>
      <c r="BC106" s="23"/>
      <c r="BD106" s="24"/>
      <c r="BE106" s="25"/>
      <c r="BF106" s="23"/>
      <c r="BG106" s="24"/>
      <c r="BH106" s="24"/>
      <c r="BI106" s="24"/>
      <c r="BJ106" s="24"/>
      <c r="BK106" s="24"/>
      <c r="BL106" s="24"/>
      <c r="BM106" s="24"/>
      <c r="BN106" s="24"/>
      <c r="BO106" s="25"/>
      <c r="BP106" s="23"/>
      <c r="BQ106" s="24"/>
      <c r="BR106" s="24"/>
      <c r="BS106" s="24"/>
      <c r="BT106" s="24"/>
      <c r="BU106" s="25"/>
      <c r="BV106" s="7"/>
      <c r="BW106" s="1"/>
      <c r="BX106" s="1"/>
    </row>
    <row r="107" spans="1:76" ht="18" customHeight="1">
      <c r="A107" s="26"/>
      <c r="B107" s="27">
        <v>1</v>
      </c>
      <c r="C107" s="144"/>
      <c r="D107" s="106" t="s">
        <v>111</v>
      </c>
      <c r="E107" s="107"/>
      <c r="F107" s="115" t="s">
        <v>95</v>
      </c>
      <c r="G107" s="99">
        <f>IF('so-data'!$F$10="－","",'so-data'!$F$10)</f>
        <v>28</v>
      </c>
      <c r="H107" s="28" t="s">
        <v>4</v>
      </c>
      <c r="I107" s="62">
        <f>IF('so-data'!$H$10="－","",'so-data'!$H$10)</f>
        <v>1</v>
      </c>
      <c r="J107" s="31" t="s">
        <v>5</v>
      </c>
      <c r="K107" s="31"/>
      <c r="L107" s="29"/>
      <c r="M107" s="62">
        <f>IF('so-data'!$H$11="－","",'so-data'!$H$11)</f>
        <v>12</v>
      </c>
      <c r="N107" s="30" t="s">
        <v>6</v>
      </c>
      <c r="O107" s="30"/>
      <c r="P107" s="32"/>
      <c r="Q107" s="636"/>
      <c r="R107" s="637"/>
      <c r="S107" s="431" t="s">
        <v>130</v>
      </c>
      <c r="T107" s="432"/>
      <c r="U107" s="432"/>
      <c r="V107" s="432"/>
      <c r="W107" s="433"/>
      <c r="X107" s="101"/>
      <c r="Y107" s="101"/>
      <c r="Z107" s="638" t="s">
        <v>76</v>
      </c>
      <c r="AA107" s="638"/>
      <c r="AB107" s="638"/>
      <c r="AC107" s="124"/>
      <c r="AD107" s="124"/>
      <c r="AE107" s="638"/>
      <c r="AF107" s="638"/>
      <c r="AG107" s="638"/>
      <c r="AH107" s="102"/>
      <c r="AI107" s="103"/>
      <c r="AJ107" s="7"/>
      <c r="AK107" s="8"/>
      <c r="AL107" s="8"/>
      <c r="AM107" s="26"/>
      <c r="AN107" s="27">
        <v>1</v>
      </c>
      <c r="AO107" s="144"/>
      <c r="AP107" s="106" t="s">
        <v>111</v>
      </c>
      <c r="AQ107" s="107"/>
      <c r="AR107" s="115" t="s">
        <v>95</v>
      </c>
      <c r="AS107" s="99">
        <f>IF('so-data'!$F$10="－","",'so-data'!$F$10)</f>
        <v>28</v>
      </c>
      <c r="AT107" s="28" t="s">
        <v>4</v>
      </c>
      <c r="AU107" s="62">
        <f>IF('so-data'!$H$10="－","",'so-data'!$H$10)</f>
        <v>1</v>
      </c>
      <c r="AV107" s="31" t="s">
        <v>5</v>
      </c>
      <c r="AW107" s="31"/>
      <c r="AX107" s="29"/>
      <c r="AY107" s="62">
        <f>IF('so-data'!$H$11="－","",'so-data'!$H$11)</f>
        <v>12</v>
      </c>
      <c r="AZ107" s="30" t="s">
        <v>6</v>
      </c>
      <c r="BA107" s="30"/>
      <c r="BB107" s="32"/>
      <c r="BC107" s="636"/>
      <c r="BD107" s="637"/>
      <c r="BE107" s="431" t="s">
        <v>130</v>
      </c>
      <c r="BF107" s="432"/>
      <c r="BG107" s="432"/>
      <c r="BH107" s="432"/>
      <c r="BI107" s="433"/>
      <c r="BJ107" s="101"/>
      <c r="BK107" s="101"/>
      <c r="BL107" s="638" t="s">
        <v>76</v>
      </c>
      <c r="BM107" s="638"/>
      <c r="BN107" s="638"/>
      <c r="BO107" s="124"/>
      <c r="BP107" s="124"/>
      <c r="BQ107" s="638"/>
      <c r="BR107" s="638"/>
      <c r="BS107" s="638"/>
      <c r="BT107" s="102"/>
      <c r="BU107" s="103"/>
      <c r="BV107" s="7"/>
      <c r="BW107" s="26"/>
      <c r="BX107" s="26"/>
    </row>
    <row r="108" spans="1:76" ht="12" customHeight="1">
      <c r="A108" s="280"/>
      <c r="B108" s="273">
        <v>2</v>
      </c>
      <c r="C108" s="147"/>
      <c r="D108" s="281" t="s">
        <v>110</v>
      </c>
      <c r="E108" s="642" t="s">
        <v>9</v>
      </c>
      <c r="F108" s="643"/>
      <c r="G108" s="639">
        <f>IF('so-data'!$E$13="","",'so-data'!$E$13)</f>
        <v>1001234</v>
      </c>
      <c r="H108" s="639"/>
      <c r="I108" s="639"/>
      <c r="J108" s="639"/>
      <c r="K108" s="116"/>
      <c r="L108" s="118"/>
      <c r="M108" s="121" t="s">
        <v>96</v>
      </c>
      <c r="N108" s="121"/>
      <c r="O108" s="121"/>
      <c r="P108" s="295" t="s">
        <v>133</v>
      </c>
      <c r="Q108" s="295"/>
      <c r="R108" s="295" t="s">
        <v>134</v>
      </c>
      <c r="S108" s="295"/>
      <c r="T108" s="295"/>
      <c r="U108" s="295" t="s">
        <v>135</v>
      </c>
      <c r="V108" s="295"/>
      <c r="W108" s="295"/>
      <c r="X108" s="291">
        <v>11</v>
      </c>
      <c r="Y108" s="281" t="s">
        <v>108</v>
      </c>
      <c r="Z108" s="281"/>
      <c r="AA108" s="281"/>
      <c r="AB108" s="281"/>
      <c r="AC108" s="292"/>
      <c r="AD108" s="313" t="str">
        <f>IF('so-data'!$E$28="","",'so-data'!$E$28)</f>
        <v>20日〆25日払</v>
      </c>
      <c r="AE108" s="313"/>
      <c r="AF108" s="313"/>
      <c r="AG108" s="313"/>
      <c r="AH108" s="313"/>
      <c r="AI108" s="313"/>
      <c r="AJ108" s="307"/>
      <c r="AK108" s="8"/>
      <c r="AL108" s="8"/>
      <c r="AM108" s="280"/>
      <c r="AN108" s="273">
        <v>2</v>
      </c>
      <c r="AO108" s="147"/>
      <c r="AP108" s="281" t="s">
        <v>110</v>
      </c>
      <c r="AQ108" s="642" t="s">
        <v>9</v>
      </c>
      <c r="AR108" s="643"/>
      <c r="AS108" s="639">
        <f>IF('so-data'!$E$13="","",'so-data'!$E$13)</f>
        <v>1001234</v>
      </c>
      <c r="AT108" s="639"/>
      <c r="AU108" s="639"/>
      <c r="AV108" s="639"/>
      <c r="AW108" s="116"/>
      <c r="AX108" s="118"/>
      <c r="AY108" s="121" t="s">
        <v>96</v>
      </c>
      <c r="AZ108" s="121"/>
      <c r="BA108" s="121"/>
      <c r="BB108" s="295" t="s">
        <v>133</v>
      </c>
      <c r="BC108" s="295"/>
      <c r="BD108" s="295" t="s">
        <v>134</v>
      </c>
      <c r="BE108" s="295"/>
      <c r="BF108" s="295"/>
      <c r="BG108" s="295" t="s">
        <v>135</v>
      </c>
      <c r="BH108" s="295"/>
      <c r="BI108" s="295"/>
      <c r="BJ108" s="291">
        <v>11</v>
      </c>
      <c r="BK108" s="281" t="s">
        <v>108</v>
      </c>
      <c r="BL108" s="281"/>
      <c r="BM108" s="281"/>
      <c r="BN108" s="281"/>
      <c r="BO108" s="292"/>
      <c r="BP108" s="313" t="str">
        <f>IF('so-data'!$E$28="","",'so-data'!$E$28)</f>
        <v>20日〆25日払</v>
      </c>
      <c r="BQ108" s="313"/>
      <c r="BR108" s="313"/>
      <c r="BS108" s="313"/>
      <c r="BT108" s="313"/>
      <c r="BU108" s="313"/>
      <c r="BV108" s="307"/>
      <c r="BW108" s="26"/>
      <c r="BX108" s="26"/>
    </row>
    <row r="109" spans="1:76" ht="5.25" customHeight="1">
      <c r="A109" s="280"/>
      <c r="B109" s="274"/>
      <c r="C109" s="104"/>
      <c r="D109" s="282"/>
      <c r="E109" s="644"/>
      <c r="F109" s="645"/>
      <c r="G109" s="640"/>
      <c r="H109" s="640"/>
      <c r="I109" s="640"/>
      <c r="J109" s="640"/>
      <c r="K109" s="105"/>
      <c r="L109" s="119"/>
      <c r="M109" s="308" t="s">
        <v>132</v>
      </c>
      <c r="N109" s="309"/>
      <c r="O109" s="309"/>
      <c r="P109" s="312"/>
      <c r="Q109" s="312"/>
      <c r="R109" s="312"/>
      <c r="S109" s="312"/>
      <c r="T109" s="312"/>
      <c r="U109" s="312"/>
      <c r="V109" s="312"/>
      <c r="W109" s="312"/>
      <c r="X109" s="291"/>
      <c r="Y109" s="293"/>
      <c r="Z109" s="293"/>
      <c r="AA109" s="293"/>
      <c r="AB109" s="293"/>
      <c r="AC109" s="294"/>
      <c r="AD109" s="313"/>
      <c r="AE109" s="313"/>
      <c r="AF109" s="313"/>
      <c r="AG109" s="313"/>
      <c r="AH109" s="313"/>
      <c r="AI109" s="313"/>
      <c r="AJ109" s="307"/>
      <c r="AK109" s="8"/>
      <c r="AL109" s="8"/>
      <c r="AM109" s="280"/>
      <c r="AN109" s="274"/>
      <c r="AO109" s="104"/>
      <c r="AP109" s="282"/>
      <c r="AQ109" s="644"/>
      <c r="AR109" s="645"/>
      <c r="AS109" s="640"/>
      <c r="AT109" s="640"/>
      <c r="AU109" s="640"/>
      <c r="AV109" s="640"/>
      <c r="AW109" s="105"/>
      <c r="AX109" s="119"/>
      <c r="AY109" s="308" t="s">
        <v>132</v>
      </c>
      <c r="AZ109" s="309"/>
      <c r="BA109" s="309"/>
      <c r="BB109" s="312"/>
      <c r="BC109" s="312"/>
      <c r="BD109" s="312"/>
      <c r="BE109" s="312"/>
      <c r="BF109" s="312"/>
      <c r="BG109" s="312"/>
      <c r="BH109" s="312"/>
      <c r="BI109" s="312"/>
      <c r="BJ109" s="291"/>
      <c r="BK109" s="293"/>
      <c r="BL109" s="293"/>
      <c r="BM109" s="293"/>
      <c r="BN109" s="293"/>
      <c r="BO109" s="294"/>
      <c r="BP109" s="313"/>
      <c r="BQ109" s="313"/>
      <c r="BR109" s="313"/>
      <c r="BS109" s="313"/>
      <c r="BT109" s="313"/>
      <c r="BU109" s="313"/>
      <c r="BV109" s="307"/>
      <c r="BW109" s="26"/>
      <c r="BX109" s="26"/>
    </row>
    <row r="110" spans="1:76" ht="10.5" customHeight="1">
      <c r="A110" s="280"/>
      <c r="B110" s="274"/>
      <c r="C110" s="104"/>
      <c r="D110" s="282"/>
      <c r="E110" s="644"/>
      <c r="F110" s="645"/>
      <c r="G110" s="640"/>
      <c r="H110" s="640"/>
      <c r="I110" s="640"/>
      <c r="J110" s="640"/>
      <c r="K110" s="105"/>
      <c r="L110" s="119"/>
      <c r="M110" s="308"/>
      <c r="N110" s="309"/>
      <c r="O110" s="309"/>
      <c r="P110" s="312"/>
      <c r="Q110" s="312"/>
      <c r="R110" s="312"/>
      <c r="S110" s="312"/>
      <c r="T110" s="312"/>
      <c r="U110" s="312"/>
      <c r="V110" s="312"/>
      <c r="W110" s="312"/>
      <c r="X110" s="291">
        <v>12</v>
      </c>
      <c r="Y110" s="281" t="s">
        <v>107</v>
      </c>
      <c r="Z110" s="281"/>
      <c r="AA110" s="281"/>
      <c r="AB110" s="281"/>
      <c r="AC110" s="292"/>
      <c r="AD110" s="300" t="str">
        <f>IF('so-data'!$E$29="","",'so-data'!$E$29)</f>
        <v>会計事務所と経理の皆さんのお助け業</v>
      </c>
      <c r="AE110" s="300"/>
      <c r="AF110" s="300"/>
      <c r="AG110" s="300"/>
      <c r="AH110" s="300"/>
      <c r="AI110" s="300"/>
      <c r="AJ110" s="307"/>
      <c r="AK110" s="8"/>
      <c r="AL110" s="8"/>
      <c r="AM110" s="280"/>
      <c r="AN110" s="274"/>
      <c r="AO110" s="104"/>
      <c r="AP110" s="282"/>
      <c r="AQ110" s="644"/>
      <c r="AR110" s="645"/>
      <c r="AS110" s="640"/>
      <c r="AT110" s="640"/>
      <c r="AU110" s="640"/>
      <c r="AV110" s="640"/>
      <c r="AW110" s="105"/>
      <c r="AX110" s="119"/>
      <c r="AY110" s="308"/>
      <c r="AZ110" s="309"/>
      <c r="BA110" s="309"/>
      <c r="BB110" s="312"/>
      <c r="BC110" s="312"/>
      <c r="BD110" s="312"/>
      <c r="BE110" s="312"/>
      <c r="BF110" s="312"/>
      <c r="BG110" s="312"/>
      <c r="BH110" s="312"/>
      <c r="BI110" s="312"/>
      <c r="BJ110" s="291">
        <v>12</v>
      </c>
      <c r="BK110" s="281" t="s">
        <v>107</v>
      </c>
      <c r="BL110" s="281"/>
      <c r="BM110" s="281"/>
      <c r="BN110" s="281"/>
      <c r="BO110" s="292"/>
      <c r="BP110" s="300" t="str">
        <f>IF('so-data'!$E$29="","",'so-data'!$E$29)</f>
        <v>会計事務所と経理の皆さんのお助け業</v>
      </c>
      <c r="BQ110" s="300"/>
      <c r="BR110" s="300"/>
      <c r="BS110" s="300"/>
      <c r="BT110" s="300"/>
      <c r="BU110" s="300"/>
      <c r="BV110" s="307"/>
      <c r="BW110" s="26"/>
      <c r="BX110" s="26"/>
    </row>
    <row r="111" spans="1:76" ht="8.25" customHeight="1">
      <c r="A111" s="280"/>
      <c r="B111" s="275"/>
      <c r="C111" s="148"/>
      <c r="D111" s="283"/>
      <c r="E111" s="646"/>
      <c r="F111" s="647"/>
      <c r="G111" s="641"/>
      <c r="H111" s="641"/>
      <c r="I111" s="641"/>
      <c r="J111" s="641"/>
      <c r="K111" s="117"/>
      <c r="L111" s="120"/>
      <c r="M111" s="310"/>
      <c r="N111" s="311"/>
      <c r="O111" s="311"/>
      <c r="P111" s="312"/>
      <c r="Q111" s="312"/>
      <c r="R111" s="312"/>
      <c r="S111" s="312"/>
      <c r="T111" s="312"/>
      <c r="U111" s="312"/>
      <c r="V111" s="312"/>
      <c r="W111" s="312"/>
      <c r="X111" s="291"/>
      <c r="Y111" s="293"/>
      <c r="Z111" s="293"/>
      <c r="AA111" s="293"/>
      <c r="AB111" s="293"/>
      <c r="AC111" s="294"/>
      <c r="AD111" s="300"/>
      <c r="AE111" s="300"/>
      <c r="AF111" s="300"/>
      <c r="AG111" s="300"/>
      <c r="AH111" s="300"/>
      <c r="AI111" s="300"/>
      <c r="AJ111" s="307"/>
      <c r="AK111" s="8"/>
      <c r="AL111" s="8"/>
      <c r="AM111" s="280"/>
      <c r="AN111" s="275"/>
      <c r="AO111" s="148"/>
      <c r="AP111" s="283"/>
      <c r="AQ111" s="646"/>
      <c r="AR111" s="647"/>
      <c r="AS111" s="641"/>
      <c r="AT111" s="641"/>
      <c r="AU111" s="641"/>
      <c r="AV111" s="641"/>
      <c r="AW111" s="117"/>
      <c r="AX111" s="120"/>
      <c r="AY111" s="310"/>
      <c r="AZ111" s="311"/>
      <c r="BA111" s="311"/>
      <c r="BB111" s="312"/>
      <c r="BC111" s="312"/>
      <c r="BD111" s="312"/>
      <c r="BE111" s="312"/>
      <c r="BF111" s="312"/>
      <c r="BG111" s="312"/>
      <c r="BH111" s="312"/>
      <c r="BI111" s="312"/>
      <c r="BJ111" s="291"/>
      <c r="BK111" s="293"/>
      <c r="BL111" s="293"/>
      <c r="BM111" s="293"/>
      <c r="BN111" s="293"/>
      <c r="BO111" s="294"/>
      <c r="BP111" s="300"/>
      <c r="BQ111" s="300"/>
      <c r="BR111" s="300"/>
      <c r="BS111" s="300"/>
      <c r="BT111" s="300"/>
      <c r="BU111" s="300"/>
      <c r="BV111" s="307"/>
      <c r="BW111" s="26"/>
      <c r="BX111" s="26"/>
    </row>
    <row r="112" spans="1:76" ht="9.75" customHeight="1">
      <c r="A112" s="1"/>
      <c r="B112" s="273">
        <v>3</v>
      </c>
      <c r="C112" s="147"/>
      <c r="D112" s="100" t="s">
        <v>16</v>
      </c>
      <c r="E112" s="276" t="str">
        <f>IF('so-data'!$E$14="","",'so-data'!$E$14)</f>
        <v>トウキョウトチヨダクオタスケマチ１－２－３</v>
      </c>
      <c r="F112" s="277"/>
      <c r="G112" s="277"/>
      <c r="H112" s="277"/>
      <c r="I112" s="277"/>
      <c r="J112" s="277"/>
      <c r="K112" s="277"/>
      <c r="L112" s="277"/>
      <c r="M112" s="277"/>
      <c r="N112" s="277"/>
      <c r="O112" s="277"/>
      <c r="P112" s="277"/>
      <c r="Q112" s="277"/>
      <c r="R112" s="277"/>
      <c r="S112" s="277"/>
      <c r="T112" s="277"/>
      <c r="U112" s="277"/>
      <c r="V112" s="277"/>
      <c r="W112" s="278"/>
      <c r="X112" s="291">
        <v>13</v>
      </c>
      <c r="Y112" s="281" t="s">
        <v>106</v>
      </c>
      <c r="Z112" s="281"/>
      <c r="AA112" s="281"/>
      <c r="AB112" s="281"/>
      <c r="AC112" s="292"/>
      <c r="AD112" s="325">
        <f>IF('so-data'!$E$30="","",'so-data'!$E$30)</f>
        <v>2</v>
      </c>
      <c r="AE112" s="325"/>
      <c r="AF112" s="325"/>
      <c r="AG112" s="325"/>
      <c r="AH112" s="325"/>
      <c r="AI112" s="325"/>
      <c r="AJ112" s="7"/>
      <c r="AK112" s="8"/>
      <c r="AL112" s="8"/>
      <c r="AM112" s="1"/>
      <c r="AN112" s="273">
        <v>3</v>
      </c>
      <c r="AO112" s="147"/>
      <c r="AP112" s="100" t="s">
        <v>16</v>
      </c>
      <c r="AQ112" s="276" t="str">
        <f>IF('so-data'!$E$14="","",'so-data'!$E$14)</f>
        <v>トウキョウトチヨダクオタスケマチ１－２－３</v>
      </c>
      <c r="AR112" s="277"/>
      <c r="AS112" s="277"/>
      <c r="AT112" s="277"/>
      <c r="AU112" s="277"/>
      <c r="AV112" s="277"/>
      <c r="AW112" s="277"/>
      <c r="AX112" s="277"/>
      <c r="AY112" s="277"/>
      <c r="AZ112" s="277"/>
      <c r="BA112" s="277"/>
      <c r="BB112" s="277"/>
      <c r="BC112" s="277"/>
      <c r="BD112" s="277"/>
      <c r="BE112" s="277"/>
      <c r="BF112" s="277"/>
      <c r="BG112" s="277"/>
      <c r="BH112" s="277"/>
      <c r="BI112" s="278"/>
      <c r="BJ112" s="291">
        <v>13</v>
      </c>
      <c r="BK112" s="281" t="s">
        <v>106</v>
      </c>
      <c r="BL112" s="281"/>
      <c r="BM112" s="281"/>
      <c r="BN112" s="281"/>
      <c r="BO112" s="292"/>
      <c r="BP112" s="325">
        <f>IF('so-data'!$E$30="","",'so-data'!$E$30)</f>
        <v>2</v>
      </c>
      <c r="BQ112" s="325"/>
      <c r="BR112" s="325"/>
      <c r="BS112" s="325"/>
      <c r="BT112" s="325"/>
      <c r="BU112" s="325"/>
      <c r="BV112" s="7"/>
      <c r="BW112" s="1"/>
      <c r="BX112" s="1"/>
    </row>
    <row r="113" spans="1:76" ht="7.5" customHeight="1">
      <c r="A113" s="1"/>
      <c r="B113" s="274"/>
      <c r="C113" s="104"/>
      <c r="D113" s="319" t="s">
        <v>93</v>
      </c>
      <c r="E113" s="472" t="str">
        <f>IF('so-data'!$E$15="","",'so-data'!$E$15)</f>
        <v>東京都千代田区御助町１－２－３御助ビル４階</v>
      </c>
      <c r="F113" s="321"/>
      <c r="G113" s="321"/>
      <c r="H113" s="321"/>
      <c r="I113" s="321"/>
      <c r="J113" s="321"/>
      <c r="K113" s="321"/>
      <c r="L113" s="321"/>
      <c r="M113" s="321"/>
      <c r="N113" s="321"/>
      <c r="O113" s="321"/>
      <c r="P113" s="321"/>
      <c r="Q113" s="321"/>
      <c r="R113" s="321"/>
      <c r="S113" s="321"/>
      <c r="T113" s="321"/>
      <c r="U113" s="321"/>
      <c r="V113" s="321"/>
      <c r="W113" s="322"/>
      <c r="X113" s="291"/>
      <c r="Y113" s="293"/>
      <c r="Z113" s="293"/>
      <c r="AA113" s="293"/>
      <c r="AB113" s="293"/>
      <c r="AC113" s="294"/>
      <c r="AD113" s="325"/>
      <c r="AE113" s="325"/>
      <c r="AF113" s="325"/>
      <c r="AG113" s="325"/>
      <c r="AH113" s="325"/>
      <c r="AI113" s="325"/>
      <c r="AJ113" s="7"/>
      <c r="AK113" s="8"/>
      <c r="AL113" s="8"/>
      <c r="AM113" s="1"/>
      <c r="AN113" s="274"/>
      <c r="AO113" s="104"/>
      <c r="AP113" s="319" t="s">
        <v>93</v>
      </c>
      <c r="AQ113" s="472" t="str">
        <f>IF('so-data'!$E$15="","",'so-data'!$E$15)</f>
        <v>東京都千代田区御助町１－２－３御助ビル４階</v>
      </c>
      <c r="AR113" s="321"/>
      <c r="AS113" s="321"/>
      <c r="AT113" s="321"/>
      <c r="AU113" s="321"/>
      <c r="AV113" s="321"/>
      <c r="AW113" s="321"/>
      <c r="AX113" s="321"/>
      <c r="AY113" s="321"/>
      <c r="AZ113" s="321"/>
      <c r="BA113" s="321"/>
      <c r="BB113" s="321"/>
      <c r="BC113" s="321"/>
      <c r="BD113" s="321"/>
      <c r="BE113" s="321"/>
      <c r="BF113" s="321"/>
      <c r="BG113" s="321"/>
      <c r="BH113" s="321"/>
      <c r="BI113" s="322"/>
      <c r="BJ113" s="291"/>
      <c r="BK113" s="293"/>
      <c r="BL113" s="293"/>
      <c r="BM113" s="293"/>
      <c r="BN113" s="293"/>
      <c r="BO113" s="294"/>
      <c r="BP113" s="325"/>
      <c r="BQ113" s="325"/>
      <c r="BR113" s="325"/>
      <c r="BS113" s="325"/>
      <c r="BT113" s="325"/>
      <c r="BU113" s="325"/>
      <c r="BV113" s="7"/>
      <c r="BW113" s="1"/>
      <c r="BX113" s="1"/>
    </row>
    <row r="114" spans="1:76" ht="5.25" customHeight="1">
      <c r="A114" s="280"/>
      <c r="B114" s="274"/>
      <c r="C114" s="104"/>
      <c r="D114" s="319"/>
      <c r="E114" s="473"/>
      <c r="F114" s="323"/>
      <c r="G114" s="323"/>
      <c r="H114" s="323"/>
      <c r="I114" s="323"/>
      <c r="J114" s="323"/>
      <c r="K114" s="323"/>
      <c r="L114" s="323"/>
      <c r="M114" s="323"/>
      <c r="N114" s="323"/>
      <c r="O114" s="323"/>
      <c r="P114" s="323"/>
      <c r="Q114" s="323"/>
      <c r="R114" s="323"/>
      <c r="S114" s="323"/>
      <c r="T114" s="323"/>
      <c r="U114" s="323"/>
      <c r="V114" s="323"/>
      <c r="W114" s="324"/>
      <c r="X114" s="291">
        <v>14</v>
      </c>
      <c r="Y114" s="281" t="s">
        <v>109</v>
      </c>
      <c r="Z114" s="281"/>
      <c r="AA114" s="281"/>
      <c r="AB114" s="281"/>
      <c r="AC114" s="292"/>
      <c r="AD114" s="477"/>
      <c r="AE114" s="448"/>
      <c r="AF114" s="429">
        <f>IF('so-data'!$E$31="","",'so-data'!$E$31)</f>
        <v>82</v>
      </c>
      <c r="AG114" s="429"/>
      <c r="AH114" s="429"/>
      <c r="AI114" s="452" t="s">
        <v>11</v>
      </c>
      <c r="AJ114" s="7"/>
      <c r="AK114" s="8"/>
      <c r="AL114" s="8"/>
      <c r="AM114" s="280"/>
      <c r="AN114" s="274"/>
      <c r="AO114" s="104"/>
      <c r="AP114" s="319"/>
      <c r="AQ114" s="473"/>
      <c r="AR114" s="323"/>
      <c r="AS114" s="323"/>
      <c r="AT114" s="323"/>
      <c r="AU114" s="323"/>
      <c r="AV114" s="323"/>
      <c r="AW114" s="323"/>
      <c r="AX114" s="323"/>
      <c r="AY114" s="323"/>
      <c r="AZ114" s="323"/>
      <c r="BA114" s="323"/>
      <c r="BB114" s="323"/>
      <c r="BC114" s="323"/>
      <c r="BD114" s="323"/>
      <c r="BE114" s="323"/>
      <c r="BF114" s="323"/>
      <c r="BG114" s="323"/>
      <c r="BH114" s="323"/>
      <c r="BI114" s="324"/>
      <c r="BJ114" s="291">
        <v>14</v>
      </c>
      <c r="BK114" s="281" t="s">
        <v>109</v>
      </c>
      <c r="BL114" s="281"/>
      <c r="BM114" s="281"/>
      <c r="BN114" s="281"/>
      <c r="BO114" s="292"/>
      <c r="BP114" s="477"/>
      <c r="BQ114" s="448"/>
      <c r="BR114" s="429">
        <f>IF('so-data'!$E$31="","",'so-data'!$E$31)</f>
        <v>82</v>
      </c>
      <c r="BS114" s="429"/>
      <c r="BT114" s="429"/>
      <c r="BU114" s="452" t="s">
        <v>11</v>
      </c>
      <c r="BV114" s="7"/>
      <c r="BW114" s="26"/>
      <c r="BX114" s="26"/>
    </row>
    <row r="115" spans="1:76" ht="5.25" customHeight="1">
      <c r="A115" s="280"/>
      <c r="B115" s="274"/>
      <c r="C115" s="104"/>
      <c r="D115" s="319"/>
      <c r="E115" s="473"/>
      <c r="F115" s="323"/>
      <c r="G115" s="323"/>
      <c r="H115" s="323"/>
      <c r="I115" s="323"/>
      <c r="J115" s="323"/>
      <c r="K115" s="323"/>
      <c r="L115" s="323"/>
      <c r="M115" s="323"/>
      <c r="N115" s="323"/>
      <c r="O115" s="323"/>
      <c r="P115" s="323"/>
      <c r="Q115" s="323"/>
      <c r="R115" s="323"/>
      <c r="S115" s="323"/>
      <c r="T115" s="323"/>
      <c r="U115" s="323"/>
      <c r="V115" s="323"/>
      <c r="W115" s="324"/>
      <c r="X115" s="291"/>
      <c r="Y115" s="474"/>
      <c r="Z115" s="474"/>
      <c r="AA115" s="474"/>
      <c r="AB115" s="474"/>
      <c r="AC115" s="414"/>
      <c r="AD115" s="466"/>
      <c r="AE115" s="449"/>
      <c r="AF115" s="425"/>
      <c r="AG115" s="425"/>
      <c r="AH115" s="425"/>
      <c r="AI115" s="452"/>
      <c r="AJ115" s="7"/>
      <c r="AK115" s="8"/>
      <c r="AL115" s="8"/>
      <c r="AM115" s="280"/>
      <c r="AN115" s="274"/>
      <c r="AO115" s="104"/>
      <c r="AP115" s="319"/>
      <c r="AQ115" s="473"/>
      <c r="AR115" s="323"/>
      <c r="AS115" s="323"/>
      <c r="AT115" s="323"/>
      <c r="AU115" s="323"/>
      <c r="AV115" s="323"/>
      <c r="AW115" s="323"/>
      <c r="AX115" s="323"/>
      <c r="AY115" s="323"/>
      <c r="AZ115" s="323"/>
      <c r="BA115" s="323"/>
      <c r="BB115" s="323"/>
      <c r="BC115" s="323"/>
      <c r="BD115" s="323"/>
      <c r="BE115" s="323"/>
      <c r="BF115" s="323"/>
      <c r="BG115" s="323"/>
      <c r="BH115" s="323"/>
      <c r="BI115" s="324"/>
      <c r="BJ115" s="291"/>
      <c r="BK115" s="474"/>
      <c r="BL115" s="474"/>
      <c r="BM115" s="474"/>
      <c r="BN115" s="474"/>
      <c r="BO115" s="414"/>
      <c r="BP115" s="466"/>
      <c r="BQ115" s="449"/>
      <c r="BR115" s="425"/>
      <c r="BS115" s="425"/>
      <c r="BT115" s="425"/>
      <c r="BU115" s="452"/>
      <c r="BV115" s="7"/>
      <c r="BW115" s="26"/>
      <c r="BX115" s="26"/>
    </row>
    <row r="116" spans="2:74" ht="9" customHeight="1" thickBot="1">
      <c r="B116" s="275"/>
      <c r="C116" s="148"/>
      <c r="D116" s="320"/>
      <c r="E116" s="454" t="s">
        <v>10</v>
      </c>
      <c r="F116" s="326"/>
      <c r="G116" s="326"/>
      <c r="H116" s="327" t="str">
        <f>IF('so-data'!$E$16="","",'so-data'!$E$16)</f>
        <v>０３－１２３４－５６７８</v>
      </c>
      <c r="I116" s="327"/>
      <c r="J116" s="327"/>
      <c r="K116" s="327"/>
      <c r="L116" s="327"/>
      <c r="M116" s="327"/>
      <c r="N116" s="327"/>
      <c r="O116" s="327"/>
      <c r="P116" s="327"/>
      <c r="Q116" s="327"/>
      <c r="W116" s="61"/>
      <c r="X116" s="273"/>
      <c r="Y116" s="475"/>
      <c r="Z116" s="475"/>
      <c r="AA116" s="475"/>
      <c r="AB116" s="475"/>
      <c r="AC116" s="476"/>
      <c r="AD116" s="466"/>
      <c r="AE116" s="449"/>
      <c r="AF116" s="425"/>
      <c r="AG116" s="425"/>
      <c r="AH116" s="425"/>
      <c r="AI116" s="453"/>
      <c r="AJ116" s="7"/>
      <c r="AK116" s="8"/>
      <c r="AL116" s="8"/>
      <c r="AN116" s="275"/>
      <c r="AO116" s="148"/>
      <c r="AP116" s="320"/>
      <c r="AQ116" s="454" t="s">
        <v>10</v>
      </c>
      <c r="AR116" s="326"/>
      <c r="AS116" s="326"/>
      <c r="AT116" s="327" t="str">
        <f>IF('so-data'!$E$16="","",'so-data'!$E$16)</f>
        <v>０３－１２３４－５６７８</v>
      </c>
      <c r="AU116" s="327"/>
      <c r="AV116" s="327"/>
      <c r="AW116" s="327"/>
      <c r="AX116" s="327"/>
      <c r="AY116" s="327"/>
      <c r="AZ116" s="327"/>
      <c r="BA116" s="327"/>
      <c r="BB116" s="327"/>
      <c r="BC116" s="327"/>
      <c r="BI116" s="61"/>
      <c r="BJ116" s="273"/>
      <c r="BK116" s="475"/>
      <c r="BL116" s="475"/>
      <c r="BM116" s="475"/>
      <c r="BN116" s="475"/>
      <c r="BO116" s="476"/>
      <c r="BP116" s="466"/>
      <c r="BQ116" s="449"/>
      <c r="BR116" s="425"/>
      <c r="BS116" s="425"/>
      <c r="BT116" s="425"/>
      <c r="BU116" s="453"/>
      <c r="BV116" s="7"/>
    </row>
    <row r="117" spans="2:74" ht="6.75" customHeight="1" thickTop="1">
      <c r="B117" s="273">
        <v>4</v>
      </c>
      <c r="C117" s="147"/>
      <c r="D117" s="318" t="s">
        <v>16</v>
      </c>
      <c r="E117" s="455" t="str">
        <f>IF('so-data'!$E$17="","",'so-data'!$E$17)</f>
        <v>カブシキガイシャ　レスキュー　レンジャーズ</v>
      </c>
      <c r="F117" s="456"/>
      <c r="G117" s="456"/>
      <c r="H117" s="456"/>
      <c r="I117" s="456"/>
      <c r="J117" s="456"/>
      <c r="K117" s="456"/>
      <c r="L117" s="456"/>
      <c r="M117" s="456"/>
      <c r="N117" s="456"/>
      <c r="O117" s="456"/>
      <c r="P117" s="456"/>
      <c r="Q117" s="456"/>
      <c r="R117" s="456"/>
      <c r="S117" s="456"/>
      <c r="T117" s="456"/>
      <c r="U117" s="456"/>
      <c r="V117" s="456"/>
      <c r="W117" s="456"/>
      <c r="X117" s="331">
        <v>15</v>
      </c>
      <c r="Y117" s="114"/>
      <c r="Z117" s="458" t="s">
        <v>113</v>
      </c>
      <c r="AA117" s="459"/>
      <c r="AB117" s="459"/>
      <c r="AC117" s="460"/>
      <c r="AD117" s="464"/>
      <c r="AE117" s="465"/>
      <c r="AF117" s="469">
        <f>IF('so-data'!$AD$32="－","",'so-data'!$AD$32)</f>
        <v>1</v>
      </c>
      <c r="AG117" s="469"/>
      <c r="AH117" s="469"/>
      <c r="AI117" s="437" t="s">
        <v>11</v>
      </c>
      <c r="AJ117" s="7"/>
      <c r="AK117" s="8"/>
      <c r="AL117" s="8"/>
      <c r="AN117" s="273">
        <v>4</v>
      </c>
      <c r="AO117" s="147"/>
      <c r="AP117" s="318" t="s">
        <v>16</v>
      </c>
      <c r="AQ117" s="455" t="str">
        <f>IF('so-data'!$E$17="","",'so-data'!$E$17)</f>
        <v>カブシキガイシャ　レスキュー　レンジャーズ</v>
      </c>
      <c r="AR117" s="456"/>
      <c r="AS117" s="456"/>
      <c r="AT117" s="456"/>
      <c r="AU117" s="456"/>
      <c r="AV117" s="456"/>
      <c r="AW117" s="456"/>
      <c r="AX117" s="456"/>
      <c r="AY117" s="456"/>
      <c r="AZ117" s="456"/>
      <c r="BA117" s="456"/>
      <c r="BB117" s="456"/>
      <c r="BC117" s="456"/>
      <c r="BD117" s="456"/>
      <c r="BE117" s="456"/>
      <c r="BF117" s="456"/>
      <c r="BG117" s="456"/>
      <c r="BH117" s="456"/>
      <c r="BI117" s="456"/>
      <c r="BJ117" s="331">
        <v>15</v>
      </c>
      <c r="BK117" s="114"/>
      <c r="BL117" s="458" t="s">
        <v>113</v>
      </c>
      <c r="BM117" s="459"/>
      <c r="BN117" s="459"/>
      <c r="BO117" s="460"/>
      <c r="BP117" s="464"/>
      <c r="BQ117" s="465"/>
      <c r="BR117" s="469">
        <f>IF('so-data'!$AD$32="－","",'so-data'!$AD$32)</f>
        <v>1</v>
      </c>
      <c r="BS117" s="469"/>
      <c r="BT117" s="469"/>
      <c r="BU117" s="437" t="s">
        <v>11</v>
      </c>
      <c r="BV117" s="7"/>
    </row>
    <row r="118" spans="2:74" ht="5.25" customHeight="1">
      <c r="B118" s="274"/>
      <c r="C118" s="104"/>
      <c r="D118" s="319"/>
      <c r="E118" s="276"/>
      <c r="F118" s="277"/>
      <c r="G118" s="277"/>
      <c r="H118" s="277"/>
      <c r="I118" s="277"/>
      <c r="J118" s="277"/>
      <c r="K118" s="277"/>
      <c r="L118" s="277"/>
      <c r="M118" s="277"/>
      <c r="N118" s="277"/>
      <c r="O118" s="277"/>
      <c r="P118" s="277"/>
      <c r="Q118" s="277"/>
      <c r="R118" s="277"/>
      <c r="S118" s="277"/>
      <c r="T118" s="277"/>
      <c r="U118" s="277"/>
      <c r="V118" s="277"/>
      <c r="W118" s="277"/>
      <c r="X118" s="457"/>
      <c r="Y118" s="104"/>
      <c r="Z118" s="461"/>
      <c r="AA118" s="462"/>
      <c r="AB118" s="462"/>
      <c r="AC118" s="463"/>
      <c r="AD118" s="466"/>
      <c r="AE118" s="449"/>
      <c r="AF118" s="470"/>
      <c r="AG118" s="470"/>
      <c r="AH118" s="470"/>
      <c r="AI118" s="397"/>
      <c r="AJ118" s="7"/>
      <c r="AK118" s="8"/>
      <c r="AL118" s="8"/>
      <c r="AN118" s="274"/>
      <c r="AO118" s="104"/>
      <c r="AP118" s="319"/>
      <c r="AQ118" s="276"/>
      <c r="AR118" s="277"/>
      <c r="AS118" s="277"/>
      <c r="AT118" s="277"/>
      <c r="AU118" s="277"/>
      <c r="AV118" s="277"/>
      <c r="AW118" s="277"/>
      <c r="AX118" s="277"/>
      <c r="AY118" s="277"/>
      <c r="AZ118" s="277"/>
      <c r="BA118" s="277"/>
      <c r="BB118" s="277"/>
      <c r="BC118" s="277"/>
      <c r="BD118" s="277"/>
      <c r="BE118" s="277"/>
      <c r="BF118" s="277"/>
      <c r="BG118" s="277"/>
      <c r="BH118" s="277"/>
      <c r="BI118" s="277"/>
      <c r="BJ118" s="457"/>
      <c r="BK118" s="104"/>
      <c r="BL118" s="461"/>
      <c r="BM118" s="462"/>
      <c r="BN118" s="462"/>
      <c r="BO118" s="463"/>
      <c r="BP118" s="466"/>
      <c r="BQ118" s="449"/>
      <c r="BR118" s="470"/>
      <c r="BS118" s="470"/>
      <c r="BT118" s="470"/>
      <c r="BU118" s="397"/>
      <c r="BV118" s="7"/>
    </row>
    <row r="119" spans="2:74" ht="12" customHeight="1">
      <c r="B119" s="274"/>
      <c r="C119" s="104"/>
      <c r="D119" s="414" t="s">
        <v>120</v>
      </c>
      <c r="E119" s="415" t="str">
        <f>IF('so-data'!$E$18="","",'so-data'!$E$18)</f>
        <v>株式会社ＲＥＳＣＵＥ ＲＡＮＧＥＲＳ</v>
      </c>
      <c r="F119" s="416"/>
      <c r="G119" s="416"/>
      <c r="H119" s="416"/>
      <c r="I119" s="416"/>
      <c r="J119" s="416"/>
      <c r="K119" s="416"/>
      <c r="L119" s="416"/>
      <c r="M119" s="416"/>
      <c r="N119" s="416"/>
      <c r="O119" s="416"/>
      <c r="P119" s="416"/>
      <c r="Q119" s="416"/>
      <c r="R119" s="416"/>
      <c r="S119" s="416"/>
      <c r="T119" s="416"/>
      <c r="U119" s="416"/>
      <c r="V119" s="416"/>
      <c r="W119" s="416"/>
      <c r="X119" s="438" t="s">
        <v>112</v>
      </c>
      <c r="Y119" s="439"/>
      <c r="Z119" s="461"/>
      <c r="AA119" s="462"/>
      <c r="AB119" s="462"/>
      <c r="AC119" s="463"/>
      <c r="AD119" s="467"/>
      <c r="AE119" s="468"/>
      <c r="AF119" s="471"/>
      <c r="AG119" s="471"/>
      <c r="AH119" s="471"/>
      <c r="AI119" s="397"/>
      <c r="AJ119" s="7"/>
      <c r="AK119" s="8"/>
      <c r="AL119" s="8"/>
      <c r="AN119" s="274"/>
      <c r="AO119" s="104"/>
      <c r="AP119" s="414" t="s">
        <v>120</v>
      </c>
      <c r="AQ119" s="415" t="str">
        <f>IF('so-data'!$E$18="","",'so-data'!$E$18)</f>
        <v>株式会社ＲＥＳＣＵＥ ＲＡＮＧＥＲＳ</v>
      </c>
      <c r="AR119" s="416"/>
      <c r="AS119" s="416"/>
      <c r="AT119" s="416"/>
      <c r="AU119" s="416"/>
      <c r="AV119" s="416"/>
      <c r="AW119" s="416"/>
      <c r="AX119" s="416"/>
      <c r="AY119" s="416"/>
      <c r="AZ119" s="416"/>
      <c r="BA119" s="416"/>
      <c r="BB119" s="416"/>
      <c r="BC119" s="416"/>
      <c r="BD119" s="416"/>
      <c r="BE119" s="416"/>
      <c r="BF119" s="416"/>
      <c r="BG119" s="416"/>
      <c r="BH119" s="416"/>
      <c r="BI119" s="416"/>
      <c r="BJ119" s="438" t="s">
        <v>112</v>
      </c>
      <c r="BK119" s="439"/>
      <c r="BL119" s="461"/>
      <c r="BM119" s="462"/>
      <c r="BN119" s="462"/>
      <c r="BO119" s="463"/>
      <c r="BP119" s="467"/>
      <c r="BQ119" s="468"/>
      <c r="BR119" s="471"/>
      <c r="BS119" s="471"/>
      <c r="BT119" s="471"/>
      <c r="BU119" s="397"/>
      <c r="BV119" s="7"/>
    </row>
    <row r="120" spans="2:74" ht="5.25" customHeight="1">
      <c r="B120" s="274"/>
      <c r="C120" s="104"/>
      <c r="D120" s="414"/>
      <c r="E120" s="417"/>
      <c r="F120" s="418"/>
      <c r="G120" s="418"/>
      <c r="H120" s="418"/>
      <c r="I120" s="418"/>
      <c r="J120" s="418"/>
      <c r="K120" s="418"/>
      <c r="L120" s="418"/>
      <c r="M120" s="418"/>
      <c r="N120" s="418"/>
      <c r="O120" s="418"/>
      <c r="P120" s="418"/>
      <c r="Q120" s="418"/>
      <c r="R120" s="418"/>
      <c r="S120" s="418"/>
      <c r="T120" s="418"/>
      <c r="U120" s="418"/>
      <c r="V120" s="418"/>
      <c r="W120" s="418"/>
      <c r="X120" s="438"/>
      <c r="Y120" s="439"/>
      <c r="Z120" s="442" t="s">
        <v>116</v>
      </c>
      <c r="AA120" s="443"/>
      <c r="AB120" s="443"/>
      <c r="AC120" s="443"/>
      <c r="AD120" s="427" t="s">
        <v>114</v>
      </c>
      <c r="AE120" s="428"/>
      <c r="AF120" s="429">
        <f>IF('so-data'!$AD$33="－","",'so-data'!$AD$33)</f>
        <v>0</v>
      </c>
      <c r="AG120" s="429"/>
      <c r="AH120" s="429"/>
      <c r="AI120" s="396" t="s">
        <v>11</v>
      </c>
      <c r="AJ120" s="7"/>
      <c r="AK120" s="8"/>
      <c r="AL120" s="8"/>
      <c r="AN120" s="274"/>
      <c r="AO120" s="104"/>
      <c r="AP120" s="414"/>
      <c r="AQ120" s="417"/>
      <c r="AR120" s="418"/>
      <c r="AS120" s="418"/>
      <c r="AT120" s="418"/>
      <c r="AU120" s="418"/>
      <c r="AV120" s="418"/>
      <c r="AW120" s="418"/>
      <c r="AX120" s="418"/>
      <c r="AY120" s="418"/>
      <c r="AZ120" s="418"/>
      <c r="BA120" s="418"/>
      <c r="BB120" s="418"/>
      <c r="BC120" s="418"/>
      <c r="BD120" s="418"/>
      <c r="BE120" s="418"/>
      <c r="BF120" s="418"/>
      <c r="BG120" s="418"/>
      <c r="BH120" s="418"/>
      <c r="BI120" s="418"/>
      <c r="BJ120" s="438"/>
      <c r="BK120" s="439"/>
      <c r="BL120" s="442" t="s">
        <v>116</v>
      </c>
      <c r="BM120" s="443"/>
      <c r="BN120" s="443"/>
      <c r="BO120" s="443"/>
      <c r="BP120" s="427" t="s">
        <v>114</v>
      </c>
      <c r="BQ120" s="428"/>
      <c r="BR120" s="429">
        <f>IF('so-data'!$AD$33="－","",'so-data'!$AD$33)</f>
        <v>0</v>
      </c>
      <c r="BS120" s="429"/>
      <c r="BT120" s="429"/>
      <c r="BU120" s="396" t="s">
        <v>11</v>
      </c>
      <c r="BV120" s="7"/>
    </row>
    <row r="121" spans="2:74" ht="6.75" customHeight="1">
      <c r="B121" s="274"/>
      <c r="C121" s="104"/>
      <c r="D121" s="414"/>
      <c r="E121" s="417"/>
      <c r="F121" s="418"/>
      <c r="G121" s="418"/>
      <c r="H121" s="418"/>
      <c r="I121" s="418"/>
      <c r="J121" s="418"/>
      <c r="K121" s="418"/>
      <c r="L121" s="418"/>
      <c r="M121" s="418"/>
      <c r="N121" s="418"/>
      <c r="O121" s="418"/>
      <c r="P121" s="418"/>
      <c r="Q121" s="418"/>
      <c r="R121" s="418"/>
      <c r="S121" s="418"/>
      <c r="T121" s="418"/>
      <c r="U121" s="418"/>
      <c r="V121" s="418"/>
      <c r="W121" s="418"/>
      <c r="X121" s="438"/>
      <c r="Y121" s="439"/>
      <c r="Z121" s="444"/>
      <c r="AA121" s="445"/>
      <c r="AB121" s="445"/>
      <c r="AC121" s="445"/>
      <c r="AD121" s="421"/>
      <c r="AE121" s="422"/>
      <c r="AF121" s="425"/>
      <c r="AG121" s="425"/>
      <c r="AH121" s="425"/>
      <c r="AI121" s="397"/>
      <c r="AJ121" s="7"/>
      <c r="AK121" s="8"/>
      <c r="AL121" s="8"/>
      <c r="AN121" s="274"/>
      <c r="AO121" s="104"/>
      <c r="AP121" s="414"/>
      <c r="AQ121" s="417"/>
      <c r="AR121" s="418"/>
      <c r="AS121" s="418"/>
      <c r="AT121" s="418"/>
      <c r="AU121" s="418"/>
      <c r="AV121" s="418"/>
      <c r="AW121" s="418"/>
      <c r="AX121" s="418"/>
      <c r="AY121" s="418"/>
      <c r="AZ121" s="418"/>
      <c r="BA121" s="418"/>
      <c r="BB121" s="418"/>
      <c r="BC121" s="418"/>
      <c r="BD121" s="418"/>
      <c r="BE121" s="418"/>
      <c r="BF121" s="418"/>
      <c r="BG121" s="418"/>
      <c r="BH121" s="418"/>
      <c r="BI121" s="418"/>
      <c r="BJ121" s="438"/>
      <c r="BK121" s="439"/>
      <c r="BL121" s="444"/>
      <c r="BM121" s="445"/>
      <c r="BN121" s="445"/>
      <c r="BO121" s="445"/>
      <c r="BP121" s="421"/>
      <c r="BQ121" s="422"/>
      <c r="BR121" s="425"/>
      <c r="BS121" s="425"/>
      <c r="BT121" s="425"/>
      <c r="BU121" s="397"/>
      <c r="BV121" s="7"/>
    </row>
    <row r="122" spans="2:74" ht="5.25" customHeight="1">
      <c r="B122" s="275"/>
      <c r="C122" s="148"/>
      <c r="D122" s="294"/>
      <c r="E122" s="419"/>
      <c r="F122" s="420"/>
      <c r="G122" s="420"/>
      <c r="H122" s="420"/>
      <c r="I122" s="420"/>
      <c r="J122" s="420"/>
      <c r="K122" s="420"/>
      <c r="L122" s="420"/>
      <c r="M122" s="420"/>
      <c r="N122" s="420"/>
      <c r="O122" s="420"/>
      <c r="P122" s="420"/>
      <c r="Q122" s="420"/>
      <c r="R122" s="420"/>
      <c r="S122" s="420"/>
      <c r="T122" s="420"/>
      <c r="U122" s="420"/>
      <c r="V122" s="420"/>
      <c r="W122" s="420"/>
      <c r="X122" s="438"/>
      <c r="Y122" s="439"/>
      <c r="Z122" s="444"/>
      <c r="AA122" s="445"/>
      <c r="AB122" s="445"/>
      <c r="AC122" s="445"/>
      <c r="AD122" s="421"/>
      <c r="AE122" s="422"/>
      <c r="AF122" s="425"/>
      <c r="AG122" s="425"/>
      <c r="AH122" s="425"/>
      <c r="AI122" s="397"/>
      <c r="AJ122" s="7"/>
      <c r="AK122" s="8"/>
      <c r="AL122" s="8"/>
      <c r="AN122" s="275"/>
      <c r="AO122" s="148"/>
      <c r="AP122" s="294"/>
      <c r="AQ122" s="419"/>
      <c r="AR122" s="420"/>
      <c r="AS122" s="420"/>
      <c r="AT122" s="420"/>
      <c r="AU122" s="420"/>
      <c r="AV122" s="420"/>
      <c r="AW122" s="420"/>
      <c r="AX122" s="420"/>
      <c r="AY122" s="420"/>
      <c r="AZ122" s="420"/>
      <c r="BA122" s="420"/>
      <c r="BB122" s="420"/>
      <c r="BC122" s="420"/>
      <c r="BD122" s="420"/>
      <c r="BE122" s="420"/>
      <c r="BF122" s="420"/>
      <c r="BG122" s="420"/>
      <c r="BH122" s="420"/>
      <c r="BI122" s="420"/>
      <c r="BJ122" s="438"/>
      <c r="BK122" s="439"/>
      <c r="BL122" s="444"/>
      <c r="BM122" s="445"/>
      <c r="BN122" s="445"/>
      <c r="BO122" s="445"/>
      <c r="BP122" s="421"/>
      <c r="BQ122" s="422"/>
      <c r="BR122" s="425"/>
      <c r="BS122" s="425"/>
      <c r="BT122" s="425"/>
      <c r="BU122" s="397"/>
      <c r="BV122" s="7"/>
    </row>
    <row r="123" spans="2:74" ht="6" customHeight="1">
      <c r="B123" s="273">
        <v>5</v>
      </c>
      <c r="C123" s="147"/>
      <c r="D123" s="292" t="s">
        <v>119</v>
      </c>
      <c r="E123" s="415" t="str">
        <f>IF('so-data'!$E$19="","",'so-data'!$E$19)&amp;"　"&amp;IF('so-data'!$E$20="","",'so-data'!$E$20)</f>
        <v>代表取締役　総括　太郎</v>
      </c>
      <c r="F123" s="416"/>
      <c r="G123" s="416"/>
      <c r="H123" s="416"/>
      <c r="I123" s="416"/>
      <c r="J123" s="416"/>
      <c r="K123" s="416"/>
      <c r="L123" s="416"/>
      <c r="M123" s="416"/>
      <c r="N123" s="416"/>
      <c r="O123" s="416"/>
      <c r="P123" s="416"/>
      <c r="Q123" s="416"/>
      <c r="R123" s="416"/>
      <c r="S123" s="416"/>
      <c r="T123" s="416"/>
      <c r="U123" s="416"/>
      <c r="V123" s="416"/>
      <c r="W123" s="416"/>
      <c r="X123" s="438"/>
      <c r="Y123" s="439"/>
      <c r="Z123" s="444"/>
      <c r="AA123" s="445"/>
      <c r="AB123" s="445"/>
      <c r="AC123" s="445"/>
      <c r="AD123" s="423"/>
      <c r="AE123" s="424"/>
      <c r="AF123" s="426"/>
      <c r="AG123" s="426"/>
      <c r="AH123" s="426"/>
      <c r="AI123" s="430"/>
      <c r="AJ123" s="7"/>
      <c r="AK123" s="8"/>
      <c r="AL123" s="8"/>
      <c r="AN123" s="273">
        <v>5</v>
      </c>
      <c r="AO123" s="147"/>
      <c r="AP123" s="292" t="s">
        <v>119</v>
      </c>
      <c r="AQ123" s="415" t="str">
        <f>IF('so-data'!$E$19="","",'so-data'!$E$19)&amp;"　"&amp;IF('so-data'!$E$20="","",'so-data'!$E$20)</f>
        <v>代表取締役　総括　太郎</v>
      </c>
      <c r="AR123" s="416"/>
      <c r="AS123" s="416"/>
      <c r="AT123" s="416"/>
      <c r="AU123" s="416"/>
      <c r="AV123" s="416"/>
      <c r="AW123" s="416"/>
      <c r="AX123" s="416"/>
      <c r="AY123" s="416"/>
      <c r="AZ123" s="416"/>
      <c r="BA123" s="416"/>
      <c r="BB123" s="416"/>
      <c r="BC123" s="416"/>
      <c r="BD123" s="416"/>
      <c r="BE123" s="416"/>
      <c r="BF123" s="416"/>
      <c r="BG123" s="416"/>
      <c r="BH123" s="416"/>
      <c r="BI123" s="416"/>
      <c r="BJ123" s="438"/>
      <c r="BK123" s="439"/>
      <c r="BL123" s="444"/>
      <c r="BM123" s="445"/>
      <c r="BN123" s="445"/>
      <c r="BO123" s="445"/>
      <c r="BP123" s="423"/>
      <c r="BQ123" s="424"/>
      <c r="BR123" s="426"/>
      <c r="BS123" s="426"/>
      <c r="BT123" s="426"/>
      <c r="BU123" s="430"/>
      <c r="BV123" s="7"/>
    </row>
    <row r="124" spans="2:74" ht="6" customHeight="1">
      <c r="B124" s="274"/>
      <c r="C124" s="104"/>
      <c r="D124" s="414"/>
      <c r="E124" s="417"/>
      <c r="F124" s="418"/>
      <c r="G124" s="418"/>
      <c r="H124" s="418"/>
      <c r="I124" s="418"/>
      <c r="J124" s="418"/>
      <c r="K124" s="418"/>
      <c r="L124" s="418"/>
      <c r="M124" s="418"/>
      <c r="N124" s="418"/>
      <c r="O124" s="418"/>
      <c r="P124" s="418"/>
      <c r="Q124" s="418"/>
      <c r="R124" s="418"/>
      <c r="S124" s="418"/>
      <c r="T124" s="418"/>
      <c r="U124" s="418"/>
      <c r="V124" s="418"/>
      <c r="W124" s="418"/>
      <c r="X124" s="438"/>
      <c r="Y124" s="439"/>
      <c r="Z124" s="444"/>
      <c r="AA124" s="445"/>
      <c r="AB124" s="445"/>
      <c r="AC124" s="445"/>
      <c r="AD124" s="421" t="s">
        <v>115</v>
      </c>
      <c r="AE124" s="422"/>
      <c r="AF124" s="425" t="e">
        <f>IF('so-data'!#REF!="－","",'so-data'!#REF!)</f>
        <v>#REF!</v>
      </c>
      <c r="AG124" s="425"/>
      <c r="AH124" s="425"/>
      <c r="AI124" s="397" t="s">
        <v>11</v>
      </c>
      <c r="AJ124" s="7"/>
      <c r="AK124" s="8"/>
      <c r="AL124" s="8"/>
      <c r="AN124" s="274"/>
      <c r="AO124" s="104"/>
      <c r="AP124" s="414"/>
      <c r="AQ124" s="417"/>
      <c r="AR124" s="418"/>
      <c r="AS124" s="418"/>
      <c r="AT124" s="418"/>
      <c r="AU124" s="418"/>
      <c r="AV124" s="418"/>
      <c r="AW124" s="418"/>
      <c r="AX124" s="418"/>
      <c r="AY124" s="418"/>
      <c r="AZ124" s="418"/>
      <c r="BA124" s="418"/>
      <c r="BB124" s="418"/>
      <c r="BC124" s="418"/>
      <c r="BD124" s="418"/>
      <c r="BE124" s="418"/>
      <c r="BF124" s="418"/>
      <c r="BG124" s="418"/>
      <c r="BH124" s="418"/>
      <c r="BI124" s="418"/>
      <c r="BJ124" s="438"/>
      <c r="BK124" s="439"/>
      <c r="BL124" s="444"/>
      <c r="BM124" s="445"/>
      <c r="BN124" s="445"/>
      <c r="BO124" s="445"/>
      <c r="BP124" s="421" t="s">
        <v>115</v>
      </c>
      <c r="BQ124" s="422"/>
      <c r="BR124" s="425" t="e">
        <f>IF('so-data'!#REF!="－","",'so-data'!#REF!)</f>
        <v>#REF!</v>
      </c>
      <c r="BS124" s="425"/>
      <c r="BT124" s="425"/>
      <c r="BU124" s="397" t="s">
        <v>11</v>
      </c>
      <c r="BV124" s="7"/>
    </row>
    <row r="125" spans="2:74" ht="6" customHeight="1">
      <c r="B125" s="275"/>
      <c r="C125" s="148"/>
      <c r="D125" s="294"/>
      <c r="E125" s="419"/>
      <c r="F125" s="420"/>
      <c r="G125" s="420"/>
      <c r="H125" s="420"/>
      <c r="I125" s="420"/>
      <c r="J125" s="420"/>
      <c r="K125" s="420"/>
      <c r="L125" s="420"/>
      <c r="M125" s="420"/>
      <c r="N125" s="420"/>
      <c r="O125" s="420"/>
      <c r="P125" s="420"/>
      <c r="Q125" s="420"/>
      <c r="R125" s="420"/>
      <c r="S125" s="420"/>
      <c r="T125" s="420"/>
      <c r="U125" s="420"/>
      <c r="V125" s="420"/>
      <c r="W125" s="420"/>
      <c r="X125" s="438"/>
      <c r="Y125" s="439"/>
      <c r="Z125" s="444"/>
      <c r="AA125" s="445"/>
      <c r="AB125" s="445"/>
      <c r="AC125" s="445"/>
      <c r="AD125" s="421"/>
      <c r="AE125" s="422"/>
      <c r="AF125" s="425"/>
      <c r="AG125" s="425"/>
      <c r="AH125" s="425"/>
      <c r="AI125" s="397"/>
      <c r="AJ125" s="7"/>
      <c r="AK125" s="8"/>
      <c r="AL125" s="8"/>
      <c r="AN125" s="275"/>
      <c r="AO125" s="148"/>
      <c r="AP125" s="294"/>
      <c r="AQ125" s="419"/>
      <c r="AR125" s="420"/>
      <c r="AS125" s="420"/>
      <c r="AT125" s="420"/>
      <c r="AU125" s="420"/>
      <c r="AV125" s="420"/>
      <c r="AW125" s="420"/>
      <c r="AX125" s="420"/>
      <c r="AY125" s="420"/>
      <c r="AZ125" s="420"/>
      <c r="BA125" s="420"/>
      <c r="BB125" s="420"/>
      <c r="BC125" s="420"/>
      <c r="BD125" s="420"/>
      <c r="BE125" s="420"/>
      <c r="BF125" s="420"/>
      <c r="BG125" s="420"/>
      <c r="BH125" s="420"/>
      <c r="BI125" s="420"/>
      <c r="BJ125" s="438"/>
      <c r="BK125" s="439"/>
      <c r="BL125" s="444"/>
      <c r="BM125" s="445"/>
      <c r="BN125" s="445"/>
      <c r="BO125" s="445"/>
      <c r="BP125" s="421"/>
      <c r="BQ125" s="422"/>
      <c r="BR125" s="425"/>
      <c r="BS125" s="425"/>
      <c r="BT125" s="425"/>
      <c r="BU125" s="397"/>
      <c r="BV125" s="7"/>
    </row>
    <row r="126" spans="2:74" ht="6" customHeight="1">
      <c r="B126" s="273">
        <v>6</v>
      </c>
      <c r="C126" s="147"/>
      <c r="D126" s="292" t="s">
        <v>121</v>
      </c>
      <c r="E126" s="415" t="str">
        <f>IF('so-data'!$E$21="","",'so-data'!$E$21)</f>
        <v>支払　二郎</v>
      </c>
      <c r="F126" s="416"/>
      <c r="G126" s="416"/>
      <c r="H126" s="416"/>
      <c r="I126" s="416"/>
      <c r="J126" s="416"/>
      <c r="K126" s="416"/>
      <c r="L126" s="416"/>
      <c r="M126" s="416"/>
      <c r="N126" s="416"/>
      <c r="O126" s="416"/>
      <c r="P126" s="416"/>
      <c r="Q126" s="416"/>
      <c r="R126" s="416"/>
      <c r="S126" s="416"/>
      <c r="T126" s="416"/>
      <c r="U126" s="416"/>
      <c r="V126" s="416"/>
      <c r="W126" s="416"/>
      <c r="X126" s="438"/>
      <c r="Y126" s="439"/>
      <c r="Z126" s="444"/>
      <c r="AA126" s="445"/>
      <c r="AB126" s="445"/>
      <c r="AC126" s="445"/>
      <c r="AD126" s="421"/>
      <c r="AE126" s="422"/>
      <c r="AF126" s="425"/>
      <c r="AG126" s="425"/>
      <c r="AH126" s="425"/>
      <c r="AI126" s="397"/>
      <c r="AJ126" s="7"/>
      <c r="AK126" s="8"/>
      <c r="AL126" s="8"/>
      <c r="AN126" s="273">
        <v>6</v>
      </c>
      <c r="AO126" s="147"/>
      <c r="AP126" s="292" t="s">
        <v>121</v>
      </c>
      <c r="AQ126" s="415" t="str">
        <f>IF('so-data'!$E$21="","",'so-data'!$E$21)</f>
        <v>支払　二郎</v>
      </c>
      <c r="AR126" s="416"/>
      <c r="AS126" s="416"/>
      <c r="AT126" s="416"/>
      <c r="AU126" s="416"/>
      <c r="AV126" s="416"/>
      <c r="AW126" s="416"/>
      <c r="AX126" s="416"/>
      <c r="AY126" s="416"/>
      <c r="AZ126" s="416"/>
      <c r="BA126" s="416"/>
      <c r="BB126" s="416"/>
      <c r="BC126" s="416"/>
      <c r="BD126" s="416"/>
      <c r="BE126" s="416"/>
      <c r="BF126" s="416"/>
      <c r="BG126" s="416"/>
      <c r="BH126" s="416"/>
      <c r="BI126" s="416"/>
      <c r="BJ126" s="438"/>
      <c r="BK126" s="439"/>
      <c r="BL126" s="444"/>
      <c r="BM126" s="445"/>
      <c r="BN126" s="445"/>
      <c r="BO126" s="445"/>
      <c r="BP126" s="421"/>
      <c r="BQ126" s="422"/>
      <c r="BR126" s="425"/>
      <c r="BS126" s="425"/>
      <c r="BT126" s="425"/>
      <c r="BU126" s="397"/>
      <c r="BV126" s="7"/>
    </row>
    <row r="127" spans="2:74" ht="6" customHeight="1">
      <c r="B127" s="274"/>
      <c r="C127" s="104"/>
      <c r="D127" s="319"/>
      <c r="E127" s="417"/>
      <c r="F127" s="418"/>
      <c r="G127" s="418"/>
      <c r="H127" s="418"/>
      <c r="I127" s="418"/>
      <c r="J127" s="418"/>
      <c r="K127" s="418"/>
      <c r="L127" s="418"/>
      <c r="M127" s="418"/>
      <c r="N127" s="418"/>
      <c r="O127" s="418"/>
      <c r="P127" s="418"/>
      <c r="Q127" s="418"/>
      <c r="R127" s="418"/>
      <c r="S127" s="418"/>
      <c r="T127" s="418"/>
      <c r="U127" s="418"/>
      <c r="V127" s="418"/>
      <c r="W127" s="418"/>
      <c r="X127" s="438"/>
      <c r="Y127" s="439"/>
      <c r="Z127" s="446"/>
      <c r="AA127" s="447"/>
      <c r="AB127" s="447"/>
      <c r="AC127" s="447"/>
      <c r="AD127" s="423"/>
      <c r="AE127" s="424"/>
      <c r="AF127" s="426"/>
      <c r="AG127" s="426"/>
      <c r="AH127" s="426"/>
      <c r="AI127" s="430"/>
      <c r="AJ127" s="7"/>
      <c r="AK127" s="8"/>
      <c r="AL127" s="8"/>
      <c r="AN127" s="274"/>
      <c r="AO127" s="104"/>
      <c r="AP127" s="319"/>
      <c r="AQ127" s="417"/>
      <c r="AR127" s="418"/>
      <c r="AS127" s="418"/>
      <c r="AT127" s="418"/>
      <c r="AU127" s="418"/>
      <c r="AV127" s="418"/>
      <c r="AW127" s="418"/>
      <c r="AX127" s="418"/>
      <c r="AY127" s="418"/>
      <c r="AZ127" s="418"/>
      <c r="BA127" s="418"/>
      <c r="BB127" s="418"/>
      <c r="BC127" s="418"/>
      <c r="BD127" s="418"/>
      <c r="BE127" s="418"/>
      <c r="BF127" s="418"/>
      <c r="BG127" s="418"/>
      <c r="BH127" s="418"/>
      <c r="BI127" s="418"/>
      <c r="BJ127" s="438"/>
      <c r="BK127" s="439"/>
      <c r="BL127" s="446"/>
      <c r="BM127" s="447"/>
      <c r="BN127" s="447"/>
      <c r="BO127" s="447"/>
      <c r="BP127" s="423"/>
      <c r="BQ127" s="424"/>
      <c r="BR127" s="426"/>
      <c r="BS127" s="426"/>
      <c r="BT127" s="426"/>
      <c r="BU127" s="430"/>
      <c r="BV127" s="7"/>
    </row>
    <row r="128" spans="2:74" ht="3.75" customHeight="1">
      <c r="B128" s="275"/>
      <c r="C128" s="148"/>
      <c r="D128" s="320"/>
      <c r="E128" s="419"/>
      <c r="F128" s="420"/>
      <c r="G128" s="420"/>
      <c r="H128" s="420"/>
      <c r="I128" s="420"/>
      <c r="J128" s="420"/>
      <c r="K128" s="420"/>
      <c r="L128" s="420"/>
      <c r="M128" s="420"/>
      <c r="N128" s="420"/>
      <c r="O128" s="420"/>
      <c r="P128" s="420"/>
      <c r="Q128" s="420"/>
      <c r="R128" s="420"/>
      <c r="S128" s="420"/>
      <c r="T128" s="420"/>
      <c r="U128" s="420"/>
      <c r="V128" s="420"/>
      <c r="W128" s="420"/>
      <c r="X128" s="438"/>
      <c r="Y128" s="439"/>
      <c r="Z128" s="431" t="s">
        <v>117</v>
      </c>
      <c r="AA128" s="432"/>
      <c r="AB128" s="432"/>
      <c r="AC128" s="433"/>
      <c r="AD128" s="448"/>
      <c r="AE128" s="448"/>
      <c r="AF128" s="429" t="e">
        <f>SUM(AF117:AH127)</f>
        <v>#REF!</v>
      </c>
      <c r="AG128" s="429"/>
      <c r="AH128" s="429"/>
      <c r="AI128" s="396" t="s">
        <v>11</v>
      </c>
      <c r="AJ128" s="7"/>
      <c r="AK128" s="8"/>
      <c r="AL128" s="8"/>
      <c r="AN128" s="275"/>
      <c r="AO128" s="148"/>
      <c r="AP128" s="320"/>
      <c r="AQ128" s="419"/>
      <c r="AR128" s="420"/>
      <c r="AS128" s="420"/>
      <c r="AT128" s="420"/>
      <c r="AU128" s="420"/>
      <c r="AV128" s="420"/>
      <c r="AW128" s="420"/>
      <c r="AX128" s="420"/>
      <c r="AY128" s="420"/>
      <c r="AZ128" s="420"/>
      <c r="BA128" s="420"/>
      <c r="BB128" s="420"/>
      <c r="BC128" s="420"/>
      <c r="BD128" s="420"/>
      <c r="BE128" s="420"/>
      <c r="BF128" s="420"/>
      <c r="BG128" s="420"/>
      <c r="BH128" s="420"/>
      <c r="BI128" s="420"/>
      <c r="BJ128" s="438"/>
      <c r="BK128" s="439"/>
      <c r="BL128" s="431" t="s">
        <v>117</v>
      </c>
      <c r="BM128" s="432"/>
      <c r="BN128" s="432"/>
      <c r="BO128" s="433"/>
      <c r="BP128" s="448"/>
      <c r="BQ128" s="448"/>
      <c r="BR128" s="429" t="e">
        <f>SUM(BR117:BT127)</f>
        <v>#REF!</v>
      </c>
      <c r="BS128" s="429"/>
      <c r="BT128" s="429"/>
      <c r="BU128" s="396" t="s">
        <v>11</v>
      </c>
      <c r="BV128" s="7"/>
    </row>
    <row r="129" spans="2:74" ht="5.25" customHeight="1">
      <c r="B129" s="273">
        <v>7</v>
      </c>
      <c r="C129" s="147"/>
      <c r="D129" s="399" t="s">
        <v>143</v>
      </c>
      <c r="E129" s="401" t="str">
        <f>IF('so-data'!$E$22="","",'so-data'!$E$22)</f>
        <v>経理部経理課電算</v>
      </c>
      <c r="F129" s="402"/>
      <c r="G129" s="402"/>
      <c r="H129" s="402"/>
      <c r="I129" s="402"/>
      <c r="J129" s="402"/>
      <c r="K129" s="402"/>
      <c r="L129" s="402"/>
      <c r="M129" s="405" t="s">
        <v>18</v>
      </c>
      <c r="N129" s="405"/>
      <c r="O129" s="405"/>
      <c r="P129" s="407" t="str">
        <f>IF('so-data'!$E$23="","",'so-data'!$E$23)</f>
        <v>支払　三郎</v>
      </c>
      <c r="Q129" s="407"/>
      <c r="R129" s="407"/>
      <c r="S129" s="407"/>
      <c r="T129" s="407"/>
      <c r="U129" s="407"/>
      <c r="V129" s="407"/>
      <c r="W129" s="407"/>
      <c r="X129" s="438"/>
      <c r="Y129" s="439"/>
      <c r="Z129" s="431"/>
      <c r="AA129" s="432"/>
      <c r="AB129" s="432"/>
      <c r="AC129" s="433"/>
      <c r="AD129" s="449"/>
      <c r="AE129" s="449"/>
      <c r="AF129" s="425"/>
      <c r="AG129" s="425"/>
      <c r="AH129" s="425"/>
      <c r="AI129" s="397"/>
      <c r="AJ129" s="7"/>
      <c r="AK129" s="8"/>
      <c r="AL129" s="8"/>
      <c r="AN129" s="273">
        <v>7</v>
      </c>
      <c r="AO129" s="147"/>
      <c r="AP129" s="399" t="s">
        <v>143</v>
      </c>
      <c r="AQ129" s="401" t="str">
        <f>IF('so-data'!$E$22="","",'so-data'!$E$22)</f>
        <v>経理部経理課電算</v>
      </c>
      <c r="AR129" s="402"/>
      <c r="AS129" s="402"/>
      <c r="AT129" s="402"/>
      <c r="AU129" s="402"/>
      <c r="AV129" s="402"/>
      <c r="AW129" s="402"/>
      <c r="AX129" s="402"/>
      <c r="AY129" s="405" t="s">
        <v>18</v>
      </c>
      <c r="AZ129" s="405"/>
      <c r="BA129" s="405"/>
      <c r="BB129" s="407" t="str">
        <f>IF('so-data'!$E$23="","",'so-data'!$E$23)</f>
        <v>支払　三郎</v>
      </c>
      <c r="BC129" s="407"/>
      <c r="BD129" s="407"/>
      <c r="BE129" s="407"/>
      <c r="BF129" s="407"/>
      <c r="BG129" s="407"/>
      <c r="BH129" s="407"/>
      <c r="BI129" s="407"/>
      <c r="BJ129" s="438"/>
      <c r="BK129" s="439"/>
      <c r="BL129" s="431"/>
      <c r="BM129" s="432"/>
      <c r="BN129" s="432"/>
      <c r="BO129" s="433"/>
      <c r="BP129" s="449"/>
      <c r="BQ129" s="449"/>
      <c r="BR129" s="425"/>
      <c r="BS129" s="425"/>
      <c r="BT129" s="425"/>
      <c r="BU129" s="397"/>
      <c r="BV129" s="7"/>
    </row>
    <row r="130" spans="2:74" ht="9" customHeight="1">
      <c r="B130" s="274"/>
      <c r="C130" s="104"/>
      <c r="D130" s="400"/>
      <c r="E130" s="403"/>
      <c r="F130" s="404"/>
      <c r="G130" s="404"/>
      <c r="H130" s="404"/>
      <c r="I130" s="404"/>
      <c r="J130" s="404"/>
      <c r="K130" s="404"/>
      <c r="L130" s="404"/>
      <c r="M130" s="406"/>
      <c r="N130" s="406"/>
      <c r="O130" s="406"/>
      <c r="P130" s="408"/>
      <c r="Q130" s="408"/>
      <c r="R130" s="408"/>
      <c r="S130" s="408"/>
      <c r="T130" s="408"/>
      <c r="U130" s="408"/>
      <c r="V130" s="408"/>
      <c r="W130" s="408"/>
      <c r="X130" s="438"/>
      <c r="Y130" s="439"/>
      <c r="Z130" s="431"/>
      <c r="AA130" s="432"/>
      <c r="AB130" s="432"/>
      <c r="AC130" s="433"/>
      <c r="AD130" s="449"/>
      <c r="AE130" s="449"/>
      <c r="AF130" s="425"/>
      <c r="AG130" s="425"/>
      <c r="AH130" s="425"/>
      <c r="AI130" s="397"/>
      <c r="AJ130" s="7"/>
      <c r="AK130" s="8"/>
      <c r="AL130" s="8"/>
      <c r="AN130" s="274"/>
      <c r="AO130" s="104"/>
      <c r="AP130" s="400"/>
      <c r="AQ130" s="403"/>
      <c r="AR130" s="404"/>
      <c r="AS130" s="404"/>
      <c r="AT130" s="404"/>
      <c r="AU130" s="404"/>
      <c r="AV130" s="404"/>
      <c r="AW130" s="404"/>
      <c r="AX130" s="404"/>
      <c r="AY130" s="406"/>
      <c r="AZ130" s="406"/>
      <c r="BA130" s="406"/>
      <c r="BB130" s="408"/>
      <c r="BC130" s="408"/>
      <c r="BD130" s="408"/>
      <c r="BE130" s="408"/>
      <c r="BF130" s="408"/>
      <c r="BG130" s="408"/>
      <c r="BH130" s="408"/>
      <c r="BI130" s="408"/>
      <c r="BJ130" s="438"/>
      <c r="BK130" s="439"/>
      <c r="BL130" s="431"/>
      <c r="BM130" s="432"/>
      <c r="BN130" s="432"/>
      <c r="BO130" s="433"/>
      <c r="BP130" s="449"/>
      <c r="BQ130" s="449"/>
      <c r="BR130" s="425"/>
      <c r="BS130" s="425"/>
      <c r="BT130" s="425"/>
      <c r="BU130" s="397"/>
      <c r="BV130" s="7"/>
    </row>
    <row r="131" spans="2:74" ht="5.25" customHeight="1" thickBot="1">
      <c r="B131" s="274"/>
      <c r="C131" s="104"/>
      <c r="D131" s="400"/>
      <c r="E131" s="409" t="str">
        <f>IF('so-data'!$E$24="","",'so-data'!$E$24)</f>
        <v>０３－１２３４－５６７８</v>
      </c>
      <c r="F131" s="392"/>
      <c r="G131" s="392"/>
      <c r="H131" s="392"/>
      <c r="I131" s="392"/>
      <c r="J131" s="392"/>
      <c r="K131" s="392"/>
      <c r="L131" s="392"/>
      <c r="M131" s="392"/>
      <c r="N131" s="412" t="s">
        <v>59</v>
      </c>
      <c r="O131" s="412"/>
      <c r="P131" s="392" t="str">
        <f>IF('so-data'!$E$25="","",'so-data'!$E$25)</f>
        <v>７７７７</v>
      </c>
      <c r="Q131" s="392"/>
      <c r="R131" s="392"/>
      <c r="S131" s="392"/>
      <c r="T131" s="108"/>
      <c r="U131" s="111"/>
      <c r="V131" s="111"/>
      <c r="W131" s="111"/>
      <c r="X131" s="440"/>
      <c r="Y131" s="441"/>
      <c r="Z131" s="434"/>
      <c r="AA131" s="435"/>
      <c r="AB131" s="435"/>
      <c r="AC131" s="436"/>
      <c r="AD131" s="450"/>
      <c r="AE131" s="450"/>
      <c r="AF131" s="451"/>
      <c r="AG131" s="451"/>
      <c r="AH131" s="451"/>
      <c r="AI131" s="398"/>
      <c r="AJ131" s="7"/>
      <c r="AK131" s="8"/>
      <c r="AL131" s="8"/>
      <c r="AN131" s="274"/>
      <c r="AO131" s="104"/>
      <c r="AP131" s="400"/>
      <c r="AQ131" s="409" t="str">
        <f>IF('so-data'!$E$24="","",'so-data'!$E$24)</f>
        <v>０３－１２３４－５６７８</v>
      </c>
      <c r="AR131" s="392"/>
      <c r="AS131" s="392"/>
      <c r="AT131" s="392"/>
      <c r="AU131" s="392"/>
      <c r="AV131" s="392"/>
      <c r="AW131" s="392"/>
      <c r="AX131" s="392"/>
      <c r="AY131" s="392"/>
      <c r="AZ131" s="412" t="s">
        <v>59</v>
      </c>
      <c r="BA131" s="412"/>
      <c r="BB131" s="392" t="str">
        <f>IF('so-data'!$E$25="","",'so-data'!$E$25)</f>
        <v>７７７７</v>
      </c>
      <c r="BC131" s="392"/>
      <c r="BD131" s="392"/>
      <c r="BE131" s="392"/>
      <c r="BF131" s="108"/>
      <c r="BG131" s="111"/>
      <c r="BH131" s="111"/>
      <c r="BI131" s="111"/>
      <c r="BJ131" s="440"/>
      <c r="BK131" s="441"/>
      <c r="BL131" s="434"/>
      <c r="BM131" s="435"/>
      <c r="BN131" s="435"/>
      <c r="BO131" s="436"/>
      <c r="BP131" s="450"/>
      <c r="BQ131" s="450"/>
      <c r="BR131" s="451"/>
      <c r="BS131" s="451"/>
      <c r="BT131" s="451"/>
      <c r="BU131" s="398"/>
      <c r="BV131" s="7"/>
    </row>
    <row r="132" spans="1:76" ht="9" customHeight="1" thickTop="1">
      <c r="A132" s="546" t="s">
        <v>17</v>
      </c>
      <c r="B132" s="274"/>
      <c r="C132" s="104"/>
      <c r="D132" s="400"/>
      <c r="E132" s="410"/>
      <c r="F132" s="411"/>
      <c r="G132" s="411"/>
      <c r="H132" s="411"/>
      <c r="I132" s="411"/>
      <c r="J132" s="411"/>
      <c r="K132" s="411"/>
      <c r="L132" s="411"/>
      <c r="M132" s="411"/>
      <c r="N132" s="413"/>
      <c r="O132" s="413"/>
      <c r="P132" s="411"/>
      <c r="Q132" s="411"/>
      <c r="R132" s="411"/>
      <c r="S132" s="411"/>
      <c r="T132" s="111"/>
      <c r="U132" s="111"/>
      <c r="V132" s="111"/>
      <c r="W132" s="109"/>
      <c r="X132" s="275">
        <v>16</v>
      </c>
      <c r="Y132" s="652" t="s">
        <v>118</v>
      </c>
      <c r="Z132" s="354"/>
      <c r="AA132" s="354"/>
      <c r="AB132" s="354"/>
      <c r="AC132" s="653"/>
      <c r="AD132" s="648" t="s">
        <v>139</v>
      </c>
      <c r="AE132" s="649"/>
      <c r="AF132" s="649"/>
      <c r="AG132" s="688" t="s">
        <v>140</v>
      </c>
      <c r="AH132" s="649"/>
      <c r="AI132" s="689"/>
      <c r="AJ132" s="7"/>
      <c r="AK132" s="8"/>
      <c r="AL132" s="8"/>
      <c r="AM132" s="546" t="s">
        <v>17</v>
      </c>
      <c r="AN132" s="274"/>
      <c r="AO132" s="104"/>
      <c r="AP132" s="400"/>
      <c r="AQ132" s="410"/>
      <c r="AR132" s="411"/>
      <c r="AS132" s="411"/>
      <c r="AT132" s="411"/>
      <c r="AU132" s="411"/>
      <c r="AV132" s="411"/>
      <c r="AW132" s="411"/>
      <c r="AX132" s="411"/>
      <c r="AY132" s="411"/>
      <c r="AZ132" s="413"/>
      <c r="BA132" s="413"/>
      <c r="BB132" s="411"/>
      <c r="BC132" s="411"/>
      <c r="BD132" s="411"/>
      <c r="BE132" s="411"/>
      <c r="BF132" s="111"/>
      <c r="BG132" s="111"/>
      <c r="BH132" s="111"/>
      <c r="BI132" s="109"/>
      <c r="BJ132" s="275">
        <v>16</v>
      </c>
      <c r="BK132" s="652" t="s">
        <v>118</v>
      </c>
      <c r="BL132" s="354"/>
      <c r="BM132" s="354"/>
      <c r="BN132" s="354"/>
      <c r="BO132" s="653"/>
      <c r="BP132" s="648" t="s">
        <v>139</v>
      </c>
      <c r="BQ132" s="649"/>
      <c r="BR132" s="649"/>
      <c r="BS132" s="688" t="s">
        <v>140</v>
      </c>
      <c r="BT132" s="649"/>
      <c r="BU132" s="689"/>
      <c r="BV132" s="7"/>
      <c r="BW132" s="146"/>
      <c r="BX132" s="146"/>
    </row>
    <row r="133" spans="1:76" ht="9" customHeight="1">
      <c r="A133" s="546"/>
      <c r="B133" s="291">
        <v>8</v>
      </c>
      <c r="C133" s="144"/>
      <c r="D133" s="376" t="s">
        <v>19</v>
      </c>
      <c r="E133" s="390" t="str">
        <f>IF('so-data'!$E$26="","",'so-data'!$E$26)</f>
        <v>お助け会計事務所</v>
      </c>
      <c r="F133" s="390"/>
      <c r="G133" s="390"/>
      <c r="H133" s="390"/>
      <c r="I133" s="390"/>
      <c r="J133" s="390"/>
      <c r="K133" s="390"/>
      <c r="L133" s="390"/>
      <c r="M133" s="390"/>
      <c r="N133" s="108"/>
      <c r="O133" s="108"/>
      <c r="P133" s="392" t="str">
        <f>IF('so-data'!$E$27="","",'so-data'!$E$27)</f>
        <v>０３－１１１１－２２２２</v>
      </c>
      <c r="Q133" s="392"/>
      <c r="R133" s="392"/>
      <c r="S133" s="392"/>
      <c r="T133" s="392"/>
      <c r="U133" s="392"/>
      <c r="V133" s="392"/>
      <c r="W133" s="393"/>
      <c r="X133" s="373"/>
      <c r="Y133" s="654"/>
      <c r="Z133" s="654"/>
      <c r="AA133" s="654"/>
      <c r="AB133" s="654"/>
      <c r="AC133" s="655"/>
      <c r="AD133" s="650"/>
      <c r="AE133" s="651"/>
      <c r="AF133" s="651"/>
      <c r="AG133" s="690"/>
      <c r="AH133" s="651"/>
      <c r="AI133" s="691"/>
      <c r="AJ133" s="7"/>
      <c r="AK133" s="8"/>
      <c r="AL133" s="8"/>
      <c r="AM133" s="546"/>
      <c r="AN133" s="291">
        <v>8</v>
      </c>
      <c r="AO133" s="144"/>
      <c r="AP133" s="376" t="s">
        <v>19</v>
      </c>
      <c r="AQ133" s="390" t="str">
        <f>IF('so-data'!$E$26="","",'so-data'!$E$26)</f>
        <v>お助け会計事務所</v>
      </c>
      <c r="AR133" s="390"/>
      <c r="AS133" s="390"/>
      <c r="AT133" s="390"/>
      <c r="AU133" s="390"/>
      <c r="AV133" s="390"/>
      <c r="AW133" s="390"/>
      <c r="AX133" s="390"/>
      <c r="AY133" s="390"/>
      <c r="AZ133" s="108"/>
      <c r="BA133" s="108"/>
      <c r="BB133" s="392" t="str">
        <f>IF('so-data'!$E$27="","",'so-data'!$E$27)</f>
        <v>０３－１１１１－２２２２</v>
      </c>
      <c r="BC133" s="392"/>
      <c r="BD133" s="392"/>
      <c r="BE133" s="392"/>
      <c r="BF133" s="392"/>
      <c r="BG133" s="392"/>
      <c r="BH133" s="392"/>
      <c r="BI133" s="393"/>
      <c r="BJ133" s="373"/>
      <c r="BK133" s="654"/>
      <c r="BL133" s="654"/>
      <c r="BM133" s="654"/>
      <c r="BN133" s="654"/>
      <c r="BO133" s="655"/>
      <c r="BP133" s="650"/>
      <c r="BQ133" s="651"/>
      <c r="BR133" s="651"/>
      <c r="BS133" s="690"/>
      <c r="BT133" s="651"/>
      <c r="BU133" s="691"/>
      <c r="BV133" s="7"/>
      <c r="BW133" s="146"/>
      <c r="BX133" s="146"/>
    </row>
    <row r="134" spans="1:76" ht="9" customHeight="1">
      <c r="A134" s="546"/>
      <c r="B134" s="291"/>
      <c r="C134" s="144"/>
      <c r="D134" s="376"/>
      <c r="E134" s="391"/>
      <c r="F134" s="391"/>
      <c r="G134" s="391"/>
      <c r="H134" s="391"/>
      <c r="I134" s="391"/>
      <c r="J134" s="391"/>
      <c r="K134" s="391"/>
      <c r="L134" s="391"/>
      <c r="M134" s="391"/>
      <c r="N134" s="110"/>
      <c r="O134" s="110"/>
      <c r="P134" s="394"/>
      <c r="Q134" s="394"/>
      <c r="R134" s="394"/>
      <c r="S134" s="394"/>
      <c r="T134" s="394"/>
      <c r="U134" s="394"/>
      <c r="V134" s="394"/>
      <c r="W134" s="395"/>
      <c r="X134" s="373">
        <v>17</v>
      </c>
      <c r="Y134" s="317" t="s">
        <v>122</v>
      </c>
      <c r="Z134" s="317"/>
      <c r="AA134" s="317"/>
      <c r="AB134" s="317"/>
      <c r="AC134" s="318"/>
      <c r="AD134" s="371" t="str">
        <f>IF('so-data'!$E$32="","",'so-data'!$E$32)</f>
        <v>東京</v>
      </c>
      <c r="AE134" s="371"/>
      <c r="AF134" s="371"/>
      <c r="AG134" s="371"/>
      <c r="AH134" s="112"/>
      <c r="AI134" s="113"/>
      <c r="AJ134" s="7"/>
      <c r="AK134" s="8"/>
      <c r="AL134" s="8"/>
      <c r="AM134" s="546"/>
      <c r="AN134" s="291"/>
      <c r="AO134" s="144"/>
      <c r="AP134" s="376"/>
      <c r="AQ134" s="391"/>
      <c r="AR134" s="391"/>
      <c r="AS134" s="391"/>
      <c r="AT134" s="391"/>
      <c r="AU134" s="391"/>
      <c r="AV134" s="391"/>
      <c r="AW134" s="391"/>
      <c r="AX134" s="391"/>
      <c r="AY134" s="391"/>
      <c r="AZ134" s="110"/>
      <c r="BA134" s="110"/>
      <c r="BB134" s="394"/>
      <c r="BC134" s="394"/>
      <c r="BD134" s="394"/>
      <c r="BE134" s="394"/>
      <c r="BF134" s="394"/>
      <c r="BG134" s="394"/>
      <c r="BH134" s="394"/>
      <c r="BI134" s="395"/>
      <c r="BJ134" s="373">
        <v>17</v>
      </c>
      <c r="BK134" s="317" t="s">
        <v>122</v>
      </c>
      <c r="BL134" s="317"/>
      <c r="BM134" s="317"/>
      <c r="BN134" s="317"/>
      <c r="BO134" s="318"/>
      <c r="BP134" s="371" t="str">
        <f>IF('so-data'!$E$32="","",'so-data'!$E$32)</f>
        <v>東京</v>
      </c>
      <c r="BQ134" s="371"/>
      <c r="BR134" s="371"/>
      <c r="BS134" s="371"/>
      <c r="BT134" s="112"/>
      <c r="BU134" s="113"/>
      <c r="BV134" s="7"/>
      <c r="BW134" s="146"/>
      <c r="BX134" s="146"/>
    </row>
    <row r="135" spans="1:76" ht="7.5" customHeight="1">
      <c r="A135" s="546"/>
      <c r="B135" s="291">
        <v>9</v>
      </c>
      <c r="C135" s="144"/>
      <c r="D135" s="375" t="s">
        <v>127</v>
      </c>
      <c r="E135" s="378" t="s">
        <v>142</v>
      </c>
      <c r="F135" s="378"/>
      <c r="G135" s="378"/>
      <c r="H135" s="378"/>
      <c r="I135" s="378"/>
      <c r="J135" s="381" t="s">
        <v>128</v>
      </c>
      <c r="K135" s="382"/>
      <c r="L135" s="382"/>
      <c r="M135" s="383"/>
      <c r="N135" s="384" t="s">
        <v>129</v>
      </c>
      <c r="O135" s="384"/>
      <c r="P135" s="384"/>
      <c r="Q135" s="384"/>
      <c r="R135" s="384"/>
      <c r="S135" s="384"/>
      <c r="T135" s="384"/>
      <c r="U135" s="384"/>
      <c r="V135" s="384"/>
      <c r="W135" s="385"/>
      <c r="X135" s="291"/>
      <c r="Y135" s="283"/>
      <c r="Z135" s="283"/>
      <c r="AA135" s="283"/>
      <c r="AB135" s="283"/>
      <c r="AC135" s="320"/>
      <c r="AD135" s="372"/>
      <c r="AE135" s="372"/>
      <c r="AF135" s="372"/>
      <c r="AG135" s="372"/>
      <c r="AH135" s="350" t="s">
        <v>63</v>
      </c>
      <c r="AI135" s="351"/>
      <c r="AJ135" s="7"/>
      <c r="AK135" s="8"/>
      <c r="AL135" s="8"/>
      <c r="AM135" s="546"/>
      <c r="AN135" s="291">
        <v>9</v>
      </c>
      <c r="AO135" s="144"/>
      <c r="AP135" s="375" t="s">
        <v>127</v>
      </c>
      <c r="AQ135" s="378" t="s">
        <v>142</v>
      </c>
      <c r="AR135" s="378"/>
      <c r="AS135" s="378"/>
      <c r="AT135" s="378"/>
      <c r="AU135" s="378"/>
      <c r="AV135" s="381" t="s">
        <v>128</v>
      </c>
      <c r="AW135" s="382"/>
      <c r="AX135" s="382"/>
      <c r="AY135" s="383"/>
      <c r="AZ135" s="384" t="s">
        <v>129</v>
      </c>
      <c r="BA135" s="384"/>
      <c r="BB135" s="384"/>
      <c r="BC135" s="384"/>
      <c r="BD135" s="384"/>
      <c r="BE135" s="384"/>
      <c r="BF135" s="384"/>
      <c r="BG135" s="384"/>
      <c r="BH135" s="384"/>
      <c r="BI135" s="385"/>
      <c r="BJ135" s="291"/>
      <c r="BK135" s="283"/>
      <c r="BL135" s="283"/>
      <c r="BM135" s="283"/>
      <c r="BN135" s="283"/>
      <c r="BO135" s="320"/>
      <c r="BP135" s="372"/>
      <c r="BQ135" s="372"/>
      <c r="BR135" s="372"/>
      <c r="BS135" s="372"/>
      <c r="BT135" s="350" t="s">
        <v>63</v>
      </c>
      <c r="BU135" s="351"/>
      <c r="BV135" s="7"/>
      <c r="BW135" s="146"/>
      <c r="BX135" s="146"/>
    </row>
    <row r="136" spans="1:76" ht="7.5" customHeight="1">
      <c r="A136" s="546"/>
      <c r="B136" s="291"/>
      <c r="C136" s="144"/>
      <c r="D136" s="376"/>
      <c r="E136" s="379"/>
      <c r="F136" s="379"/>
      <c r="G136" s="379"/>
      <c r="H136" s="379"/>
      <c r="I136" s="379"/>
      <c r="J136" s="361"/>
      <c r="K136" s="362"/>
      <c r="L136" s="362"/>
      <c r="M136" s="363"/>
      <c r="N136" s="386"/>
      <c r="O136" s="386"/>
      <c r="P136" s="386"/>
      <c r="Q136" s="386"/>
      <c r="R136" s="386"/>
      <c r="S136" s="386"/>
      <c r="T136" s="386"/>
      <c r="U136" s="386"/>
      <c r="V136" s="386"/>
      <c r="W136" s="387"/>
      <c r="X136" s="273">
        <v>18</v>
      </c>
      <c r="Y136" s="296" t="s">
        <v>124</v>
      </c>
      <c r="Z136" s="353"/>
      <c r="AA136" s="353"/>
      <c r="AB136" s="353"/>
      <c r="AC136" s="353"/>
      <c r="AD136" s="355" t="s">
        <v>123</v>
      </c>
      <c r="AE136" s="357" t="str">
        <f>IF('so-data'!$E$33="","",'so-data'!$E$33)</f>
        <v>東京ＡＢＣ銀行</v>
      </c>
      <c r="AF136" s="357"/>
      <c r="AG136" s="357"/>
      <c r="AH136" s="357"/>
      <c r="AI136" s="358"/>
      <c r="AJ136" s="7"/>
      <c r="AK136" s="8"/>
      <c r="AL136" s="8"/>
      <c r="AM136" s="546"/>
      <c r="AN136" s="291"/>
      <c r="AO136" s="144"/>
      <c r="AP136" s="376"/>
      <c r="AQ136" s="379"/>
      <c r="AR136" s="379"/>
      <c r="AS136" s="379"/>
      <c r="AT136" s="379"/>
      <c r="AU136" s="379"/>
      <c r="AV136" s="361"/>
      <c r="AW136" s="362"/>
      <c r="AX136" s="362"/>
      <c r="AY136" s="363"/>
      <c r="AZ136" s="386"/>
      <c r="BA136" s="386"/>
      <c r="BB136" s="386"/>
      <c r="BC136" s="386"/>
      <c r="BD136" s="386"/>
      <c r="BE136" s="386"/>
      <c r="BF136" s="386"/>
      <c r="BG136" s="386"/>
      <c r="BH136" s="386"/>
      <c r="BI136" s="387"/>
      <c r="BJ136" s="273">
        <v>18</v>
      </c>
      <c r="BK136" s="296" t="s">
        <v>124</v>
      </c>
      <c r="BL136" s="353"/>
      <c r="BM136" s="353"/>
      <c r="BN136" s="353"/>
      <c r="BO136" s="353"/>
      <c r="BP136" s="355" t="s">
        <v>123</v>
      </c>
      <c r="BQ136" s="357" t="str">
        <f>IF('so-data'!$E$33="","",'so-data'!$E$33)</f>
        <v>東京ＡＢＣ銀行</v>
      </c>
      <c r="BR136" s="357"/>
      <c r="BS136" s="357"/>
      <c r="BT136" s="357"/>
      <c r="BU136" s="358"/>
      <c r="BV136" s="7"/>
      <c r="BW136" s="146"/>
      <c r="BX136" s="146"/>
    </row>
    <row r="137" spans="1:76" ht="7.5" customHeight="1">
      <c r="A137" s="546"/>
      <c r="B137" s="291"/>
      <c r="C137" s="144"/>
      <c r="D137" s="376"/>
      <c r="E137" s="379"/>
      <c r="F137" s="379"/>
      <c r="G137" s="379"/>
      <c r="H137" s="379"/>
      <c r="I137" s="379"/>
      <c r="J137" s="361" t="s">
        <v>131</v>
      </c>
      <c r="K137" s="362"/>
      <c r="L137" s="362"/>
      <c r="M137" s="363"/>
      <c r="N137" s="386"/>
      <c r="O137" s="386"/>
      <c r="P137" s="386"/>
      <c r="Q137" s="386"/>
      <c r="R137" s="386"/>
      <c r="S137" s="386"/>
      <c r="T137" s="386"/>
      <c r="U137" s="386"/>
      <c r="V137" s="386"/>
      <c r="W137" s="387"/>
      <c r="X137" s="274"/>
      <c r="Y137" s="354"/>
      <c r="Z137" s="354"/>
      <c r="AA137" s="354"/>
      <c r="AB137" s="354"/>
      <c r="AC137" s="354"/>
      <c r="AD137" s="356"/>
      <c r="AE137" s="359"/>
      <c r="AF137" s="359"/>
      <c r="AG137" s="359"/>
      <c r="AH137" s="359"/>
      <c r="AI137" s="360"/>
      <c r="AJ137" s="7"/>
      <c r="AK137" s="8"/>
      <c r="AL137" s="8"/>
      <c r="AM137" s="546"/>
      <c r="AN137" s="291"/>
      <c r="AO137" s="144"/>
      <c r="AP137" s="376"/>
      <c r="AQ137" s="379"/>
      <c r="AR137" s="379"/>
      <c r="AS137" s="379"/>
      <c r="AT137" s="379"/>
      <c r="AU137" s="379"/>
      <c r="AV137" s="361" t="s">
        <v>131</v>
      </c>
      <c r="AW137" s="362"/>
      <c r="AX137" s="362"/>
      <c r="AY137" s="363"/>
      <c r="AZ137" s="386"/>
      <c r="BA137" s="386"/>
      <c r="BB137" s="386"/>
      <c r="BC137" s="386"/>
      <c r="BD137" s="386"/>
      <c r="BE137" s="386"/>
      <c r="BF137" s="386"/>
      <c r="BG137" s="386"/>
      <c r="BH137" s="386"/>
      <c r="BI137" s="387"/>
      <c r="BJ137" s="274"/>
      <c r="BK137" s="354"/>
      <c r="BL137" s="354"/>
      <c r="BM137" s="354"/>
      <c r="BN137" s="354"/>
      <c r="BO137" s="354"/>
      <c r="BP137" s="356"/>
      <c r="BQ137" s="359"/>
      <c r="BR137" s="359"/>
      <c r="BS137" s="359"/>
      <c r="BT137" s="359"/>
      <c r="BU137" s="360"/>
      <c r="BV137" s="7"/>
      <c r="BW137" s="146"/>
      <c r="BX137" s="146"/>
    </row>
    <row r="138" spans="1:76" ht="7.5" customHeight="1" thickBot="1">
      <c r="A138" s="546"/>
      <c r="B138" s="374"/>
      <c r="C138" s="149"/>
      <c r="D138" s="377"/>
      <c r="E138" s="380"/>
      <c r="F138" s="380"/>
      <c r="G138" s="380"/>
      <c r="H138" s="380"/>
      <c r="I138" s="380"/>
      <c r="J138" s="364"/>
      <c r="K138" s="365"/>
      <c r="L138" s="365"/>
      <c r="M138" s="366"/>
      <c r="N138" s="388"/>
      <c r="O138" s="388"/>
      <c r="P138" s="388"/>
      <c r="Q138" s="388"/>
      <c r="R138" s="388"/>
      <c r="S138" s="388"/>
      <c r="T138" s="388"/>
      <c r="U138" s="388"/>
      <c r="V138" s="388"/>
      <c r="W138" s="389"/>
      <c r="X138" s="274"/>
      <c r="Y138" s="354"/>
      <c r="Z138" s="354"/>
      <c r="AA138" s="354"/>
      <c r="AB138" s="354"/>
      <c r="AC138" s="354"/>
      <c r="AD138" s="367" t="s">
        <v>12</v>
      </c>
      <c r="AE138" s="369" t="str">
        <f>IF('so-data'!$E$34="","",'so-data'!$E$34)</f>
        <v>東京都千代田区銀行町１－２－３</v>
      </c>
      <c r="AF138" s="369"/>
      <c r="AG138" s="369"/>
      <c r="AH138" s="369"/>
      <c r="AI138" s="370"/>
      <c r="AJ138" s="7"/>
      <c r="AK138" s="8"/>
      <c r="AL138" s="8"/>
      <c r="AM138" s="546"/>
      <c r="AN138" s="374"/>
      <c r="AO138" s="149"/>
      <c r="AP138" s="377"/>
      <c r="AQ138" s="380"/>
      <c r="AR138" s="380"/>
      <c r="AS138" s="380"/>
      <c r="AT138" s="380"/>
      <c r="AU138" s="380"/>
      <c r="AV138" s="364"/>
      <c r="AW138" s="365"/>
      <c r="AX138" s="365"/>
      <c r="AY138" s="366"/>
      <c r="AZ138" s="388"/>
      <c r="BA138" s="388"/>
      <c r="BB138" s="388"/>
      <c r="BC138" s="388"/>
      <c r="BD138" s="388"/>
      <c r="BE138" s="388"/>
      <c r="BF138" s="388"/>
      <c r="BG138" s="388"/>
      <c r="BH138" s="388"/>
      <c r="BI138" s="389"/>
      <c r="BJ138" s="274"/>
      <c r="BK138" s="354"/>
      <c r="BL138" s="354"/>
      <c r="BM138" s="354"/>
      <c r="BN138" s="354"/>
      <c r="BO138" s="354"/>
      <c r="BP138" s="367" t="s">
        <v>12</v>
      </c>
      <c r="BQ138" s="369" t="str">
        <f>IF('so-data'!$E$34="","",'so-data'!$E$34)</f>
        <v>東京都千代田区銀行町１－２－３</v>
      </c>
      <c r="BR138" s="369"/>
      <c r="BS138" s="369"/>
      <c r="BT138" s="369"/>
      <c r="BU138" s="370"/>
      <c r="BV138" s="7"/>
      <c r="BW138" s="146"/>
      <c r="BX138" s="146"/>
    </row>
    <row r="139" spans="1:76" ht="4.5" customHeight="1" thickBot="1" thickTop="1">
      <c r="A139" s="545"/>
      <c r="B139" s="133"/>
      <c r="C139" s="150"/>
      <c r="D139" s="134"/>
      <c r="E139" s="135"/>
      <c r="F139" s="136"/>
      <c r="G139" s="136"/>
      <c r="H139" s="136"/>
      <c r="I139" s="136"/>
      <c r="J139" s="136"/>
      <c r="K139" s="136"/>
      <c r="L139" s="136"/>
      <c r="M139" s="136"/>
      <c r="N139" s="136"/>
      <c r="O139" s="136"/>
      <c r="P139" s="136"/>
      <c r="Q139" s="136"/>
      <c r="R139" s="136"/>
      <c r="S139" s="136"/>
      <c r="T139" s="137"/>
      <c r="U139" s="137"/>
      <c r="V139" s="137"/>
      <c r="W139" s="138"/>
      <c r="X139" s="352"/>
      <c r="Y139" s="354"/>
      <c r="Z139" s="354"/>
      <c r="AA139" s="354"/>
      <c r="AB139" s="354"/>
      <c r="AC139" s="354"/>
      <c r="AD139" s="368"/>
      <c r="AE139" s="369"/>
      <c r="AF139" s="369"/>
      <c r="AG139" s="369"/>
      <c r="AH139" s="369"/>
      <c r="AI139" s="370"/>
      <c r="AJ139" s="7"/>
      <c r="AK139" s="8"/>
      <c r="AL139" s="8"/>
      <c r="AM139" s="545"/>
      <c r="AN139" s="133"/>
      <c r="AO139" s="150"/>
      <c r="AP139" s="134"/>
      <c r="AQ139" s="135"/>
      <c r="AR139" s="136"/>
      <c r="AS139" s="136"/>
      <c r="AT139" s="136"/>
      <c r="AU139" s="136"/>
      <c r="AV139" s="136"/>
      <c r="AW139" s="136"/>
      <c r="AX139" s="136"/>
      <c r="AY139" s="136"/>
      <c r="AZ139" s="136"/>
      <c r="BA139" s="136"/>
      <c r="BB139" s="136"/>
      <c r="BC139" s="136"/>
      <c r="BD139" s="136"/>
      <c r="BE139" s="136"/>
      <c r="BF139" s="137"/>
      <c r="BG139" s="137"/>
      <c r="BH139" s="137"/>
      <c r="BI139" s="138"/>
      <c r="BJ139" s="352"/>
      <c r="BK139" s="354"/>
      <c r="BL139" s="354"/>
      <c r="BM139" s="354"/>
      <c r="BN139" s="354"/>
      <c r="BO139" s="354"/>
      <c r="BP139" s="368"/>
      <c r="BQ139" s="369"/>
      <c r="BR139" s="369"/>
      <c r="BS139" s="369"/>
      <c r="BT139" s="369"/>
      <c r="BU139" s="370"/>
      <c r="BV139" s="7"/>
      <c r="BW139" s="146"/>
      <c r="BX139" s="146"/>
    </row>
    <row r="140" spans="1:76" ht="11.25" customHeight="1" thickTop="1">
      <c r="A140" s="545"/>
      <c r="B140" s="328" t="s">
        <v>126</v>
      </c>
      <c r="C140" s="329"/>
      <c r="D140" s="329"/>
      <c r="E140" s="329"/>
      <c r="F140" s="329"/>
      <c r="G140" s="329"/>
      <c r="H140" s="329"/>
      <c r="I140" s="329"/>
      <c r="J140" s="329"/>
      <c r="K140" s="329"/>
      <c r="L140" s="329"/>
      <c r="M140" s="329"/>
      <c r="N140" s="329"/>
      <c r="O140" s="329"/>
      <c r="P140" s="329"/>
      <c r="Q140" s="329"/>
      <c r="R140" s="329"/>
      <c r="S140" s="329"/>
      <c r="T140" s="329"/>
      <c r="U140" s="329"/>
      <c r="V140" s="329"/>
      <c r="W140" s="330"/>
      <c r="X140" s="331">
        <v>19</v>
      </c>
      <c r="Y140" s="333" t="s">
        <v>125</v>
      </c>
      <c r="Z140" s="333"/>
      <c r="AA140" s="333"/>
      <c r="AB140" s="333"/>
      <c r="AC140" s="333"/>
      <c r="AD140" s="335">
        <f>IF('so-data'!$AD$23=0,"",IF('so-data'!$AD$23="－","",'so-data'!$AD$23))</f>
        <v>12345678</v>
      </c>
      <c r="AE140" s="336"/>
      <c r="AF140" s="336"/>
      <c r="AG140" s="336"/>
      <c r="AH140" s="336"/>
      <c r="AI140" s="337"/>
      <c r="AJ140" s="7"/>
      <c r="AK140" s="8"/>
      <c r="AL140" s="8"/>
      <c r="AM140" s="545"/>
      <c r="AN140" s="328" t="s">
        <v>126</v>
      </c>
      <c r="AO140" s="329"/>
      <c r="AP140" s="329"/>
      <c r="AQ140" s="329"/>
      <c r="AR140" s="329"/>
      <c r="AS140" s="329"/>
      <c r="AT140" s="329"/>
      <c r="AU140" s="329"/>
      <c r="AV140" s="329"/>
      <c r="AW140" s="329"/>
      <c r="AX140" s="329"/>
      <c r="AY140" s="329"/>
      <c r="AZ140" s="329"/>
      <c r="BA140" s="329"/>
      <c r="BB140" s="329"/>
      <c r="BC140" s="329"/>
      <c r="BD140" s="329"/>
      <c r="BE140" s="329"/>
      <c r="BF140" s="329"/>
      <c r="BG140" s="329"/>
      <c r="BH140" s="329"/>
      <c r="BI140" s="330"/>
      <c r="BJ140" s="331">
        <v>19</v>
      </c>
      <c r="BK140" s="333" t="s">
        <v>125</v>
      </c>
      <c r="BL140" s="333"/>
      <c r="BM140" s="333"/>
      <c r="BN140" s="333"/>
      <c r="BO140" s="333"/>
      <c r="BP140" s="335">
        <f>IF('so-data'!$AD$23=0,"",IF('so-data'!$AD$23="－","",'so-data'!$AD$23))</f>
        <v>12345678</v>
      </c>
      <c r="BQ140" s="336"/>
      <c r="BR140" s="336"/>
      <c r="BS140" s="336"/>
      <c r="BT140" s="336"/>
      <c r="BU140" s="337"/>
      <c r="BV140" s="7"/>
      <c r="BW140" s="146"/>
      <c r="BX140" s="146"/>
    </row>
    <row r="141" spans="1:76" ht="4.5" customHeight="1" thickBot="1">
      <c r="A141" s="545"/>
      <c r="B141" s="139"/>
      <c r="C141" s="151"/>
      <c r="D141" s="140"/>
      <c r="E141" s="141"/>
      <c r="F141" s="141"/>
      <c r="G141" s="141"/>
      <c r="H141" s="141"/>
      <c r="I141" s="141"/>
      <c r="J141" s="141"/>
      <c r="K141" s="141"/>
      <c r="L141" s="141"/>
      <c r="M141" s="141"/>
      <c r="N141" s="141"/>
      <c r="O141" s="141"/>
      <c r="P141" s="141"/>
      <c r="Q141" s="141"/>
      <c r="R141" s="141"/>
      <c r="S141" s="141"/>
      <c r="T141" s="142"/>
      <c r="U141" s="142"/>
      <c r="V141" s="142"/>
      <c r="W141" s="143"/>
      <c r="X141" s="332"/>
      <c r="Y141" s="334"/>
      <c r="Z141" s="334"/>
      <c r="AA141" s="334"/>
      <c r="AB141" s="334"/>
      <c r="AC141" s="334"/>
      <c r="AD141" s="338"/>
      <c r="AE141" s="339"/>
      <c r="AF141" s="339"/>
      <c r="AG141" s="339"/>
      <c r="AH141" s="339"/>
      <c r="AI141" s="340"/>
      <c r="AJ141" s="7"/>
      <c r="AK141" s="8"/>
      <c r="AL141" s="8"/>
      <c r="AM141" s="545"/>
      <c r="AN141" s="139"/>
      <c r="AO141" s="151"/>
      <c r="AP141" s="140"/>
      <c r="AQ141" s="141"/>
      <c r="AR141" s="141"/>
      <c r="AS141" s="141"/>
      <c r="AT141" s="141"/>
      <c r="AU141" s="141"/>
      <c r="AV141" s="141"/>
      <c r="AW141" s="141"/>
      <c r="AX141" s="141"/>
      <c r="AY141" s="141"/>
      <c r="AZ141" s="141"/>
      <c r="BA141" s="141"/>
      <c r="BB141" s="141"/>
      <c r="BC141" s="141"/>
      <c r="BD141" s="141"/>
      <c r="BE141" s="141"/>
      <c r="BF141" s="142"/>
      <c r="BG141" s="142"/>
      <c r="BH141" s="142"/>
      <c r="BI141" s="143"/>
      <c r="BJ141" s="332"/>
      <c r="BK141" s="334"/>
      <c r="BL141" s="334"/>
      <c r="BM141" s="334"/>
      <c r="BN141" s="334"/>
      <c r="BO141" s="334"/>
      <c r="BP141" s="338"/>
      <c r="BQ141" s="339"/>
      <c r="BR141" s="339"/>
      <c r="BS141" s="339"/>
      <c r="BT141" s="339"/>
      <c r="BU141" s="340"/>
      <c r="BV141" s="7"/>
      <c r="BW141" s="146"/>
      <c r="BX141" s="146"/>
    </row>
    <row r="142" spans="36:74" ht="9" customHeight="1" thickTop="1">
      <c r="AJ142" s="7"/>
      <c r="BV142" s="7"/>
    </row>
  </sheetData>
  <sheetProtection password="CC71" sheet="1"/>
  <mergeCells count="548">
    <mergeCell ref="Y4:AI5"/>
    <mergeCell ref="BK4:BU5"/>
    <mergeCell ref="C71:S71"/>
    <mergeCell ref="T71:AH71"/>
    <mergeCell ref="C67:F67"/>
    <mergeCell ref="C68:AH68"/>
    <mergeCell ref="AO35:AP38"/>
    <mergeCell ref="AQ35:AW38"/>
    <mergeCell ref="AD49:AH49"/>
    <mergeCell ref="B54:C55"/>
    <mergeCell ref="AM132:AM141"/>
    <mergeCell ref="BK132:BO133"/>
    <mergeCell ref="BL107:BN107"/>
    <mergeCell ref="AE138:AI139"/>
    <mergeCell ref="AH60:AH61"/>
    <mergeCell ref="B47:AI47"/>
    <mergeCell ref="D49:AC49"/>
    <mergeCell ref="B49:C49"/>
    <mergeCell ref="N135:W138"/>
    <mergeCell ref="Y140:AC141"/>
    <mergeCell ref="AD138:AD139"/>
    <mergeCell ref="B140:W140"/>
    <mergeCell ref="X140:X141"/>
    <mergeCell ref="AG132:AI133"/>
    <mergeCell ref="P133:W134"/>
    <mergeCell ref="E135:I138"/>
    <mergeCell ref="J135:M136"/>
    <mergeCell ref="AE136:AI137"/>
    <mergeCell ref="X136:X139"/>
    <mergeCell ref="Y136:AC139"/>
    <mergeCell ref="BP132:BR133"/>
    <mergeCell ref="BS132:BU133"/>
    <mergeCell ref="AF39:AI40"/>
    <mergeCell ref="AF41:AI42"/>
    <mergeCell ref="C69:AH69"/>
    <mergeCell ref="C70:D70"/>
    <mergeCell ref="C65:AH65"/>
    <mergeCell ref="C66:AH66"/>
    <mergeCell ref="BC107:BD107"/>
    <mergeCell ref="BE107:BI107"/>
    <mergeCell ref="BQ107:BS107"/>
    <mergeCell ref="AQ108:AR111"/>
    <mergeCell ref="AS108:AV111"/>
    <mergeCell ref="AZ7:AZ8"/>
    <mergeCell ref="BA7:BA8"/>
    <mergeCell ref="BB7:BB8"/>
    <mergeCell ref="BK15:BO16"/>
    <mergeCell ref="BK9:BN10"/>
    <mergeCell ref="BO9:BQ10"/>
    <mergeCell ref="BG9:BI9"/>
    <mergeCell ref="B56:C57"/>
    <mergeCell ref="B58:C59"/>
    <mergeCell ref="B60:C61"/>
    <mergeCell ref="AD50:AG51"/>
    <mergeCell ref="D52:AC53"/>
    <mergeCell ref="AH58:AH59"/>
    <mergeCell ref="D50:AC50"/>
    <mergeCell ref="D51:AC51"/>
    <mergeCell ref="AD56:AG57"/>
    <mergeCell ref="AH56:AH57"/>
    <mergeCell ref="BD5:BJ5"/>
    <mergeCell ref="AS7:AS8"/>
    <mergeCell ref="AT7:AT8"/>
    <mergeCell ref="AU7:AU8"/>
    <mergeCell ref="BC7:BC8"/>
    <mergeCell ref="BD8:BI8"/>
    <mergeCell ref="AR6:AW6"/>
    <mergeCell ref="AV7:AV8"/>
    <mergeCell ref="AW7:AW8"/>
    <mergeCell ref="AX7:AX8"/>
    <mergeCell ref="AD60:AG61"/>
    <mergeCell ref="AH52:AH53"/>
    <mergeCell ref="AD52:AG53"/>
    <mergeCell ref="AH50:AH51"/>
    <mergeCell ref="D56:AC57"/>
    <mergeCell ref="D58:AC59"/>
    <mergeCell ref="D60:AC61"/>
    <mergeCell ref="AD62:AG63"/>
    <mergeCell ref="AH62:AH63"/>
    <mergeCell ref="Y6:AI7"/>
    <mergeCell ref="E9:E11"/>
    <mergeCell ref="F9:K11"/>
    <mergeCell ref="AD39:AE40"/>
    <mergeCell ref="AD41:AE42"/>
    <mergeCell ref="K7:K8"/>
    <mergeCell ref="L7:L8"/>
    <mergeCell ref="AD58:AG59"/>
    <mergeCell ref="M7:M8"/>
    <mergeCell ref="F7:F8"/>
    <mergeCell ref="G7:G8"/>
    <mergeCell ref="H7:H8"/>
    <mergeCell ref="I7:I8"/>
    <mergeCell ref="J7:J8"/>
    <mergeCell ref="AD54:AG55"/>
    <mergeCell ref="AH54:AH55"/>
    <mergeCell ref="AD23:AE26"/>
    <mergeCell ref="AD15:AI16"/>
    <mergeCell ref="AI20:AI22"/>
    <mergeCell ref="AF17:AH19"/>
    <mergeCell ref="AD27:AE30"/>
    <mergeCell ref="AF27:AH30"/>
    <mergeCell ref="AI17:AI19"/>
    <mergeCell ref="AG9:AI10"/>
    <mergeCell ref="AC9:AE10"/>
    <mergeCell ref="AD17:AE19"/>
    <mergeCell ref="AD13:AI14"/>
    <mergeCell ref="Y11:AC12"/>
    <mergeCell ref="Y9:AB10"/>
    <mergeCell ref="AY7:AY8"/>
    <mergeCell ref="AN7:AP8"/>
    <mergeCell ref="AQ7:AQ8"/>
    <mergeCell ref="AR7:AR8"/>
    <mergeCell ref="AN9:AN11"/>
    <mergeCell ref="AY6:BA6"/>
    <mergeCell ref="AR9:AW11"/>
    <mergeCell ref="BD6:BJ7"/>
    <mergeCell ref="BK6:BU7"/>
    <mergeCell ref="R6:X7"/>
    <mergeCell ref="R4:X4"/>
    <mergeCell ref="U10:W11"/>
    <mergeCell ref="C26:D28"/>
    <mergeCell ref="X9:X10"/>
    <mergeCell ref="R5:X5"/>
    <mergeCell ref="R8:W8"/>
    <mergeCell ref="O10:Q11"/>
    <mergeCell ref="B33:B34"/>
    <mergeCell ref="B35:B38"/>
    <mergeCell ref="C35:D38"/>
    <mergeCell ref="L10:N11"/>
    <mergeCell ref="B9:B11"/>
    <mergeCell ref="B12:B16"/>
    <mergeCell ref="C29:D32"/>
    <mergeCell ref="E17:W18"/>
    <mergeCell ref="R33:W34"/>
    <mergeCell ref="E33:Q34"/>
    <mergeCell ref="C19:D22"/>
    <mergeCell ref="N7:N8"/>
    <mergeCell ref="O7:O8"/>
    <mergeCell ref="P7:P8"/>
    <mergeCell ref="E7:E8"/>
    <mergeCell ref="B7:D8"/>
    <mergeCell ref="E12:W12"/>
    <mergeCell ref="E16:G16"/>
    <mergeCell ref="H16:Q16"/>
    <mergeCell ref="U9:W9"/>
    <mergeCell ref="R9:T9"/>
    <mergeCell ref="O9:Q9"/>
    <mergeCell ref="R10:T11"/>
    <mergeCell ref="E13:W15"/>
    <mergeCell ref="B126:B128"/>
    <mergeCell ref="B135:B138"/>
    <mergeCell ref="D135:D138"/>
    <mergeCell ref="C9:D11"/>
    <mergeCell ref="C12:D12"/>
    <mergeCell ref="C13:D16"/>
    <mergeCell ref="C17:D18"/>
    <mergeCell ref="C23:D25"/>
    <mergeCell ref="B62:C63"/>
    <mergeCell ref="D54:AC55"/>
    <mergeCell ref="AD136:AD137"/>
    <mergeCell ref="AD140:AI141"/>
    <mergeCell ref="B5:C5"/>
    <mergeCell ref="D5:E5"/>
    <mergeCell ref="F6:K6"/>
    <mergeCell ref="M6:O6"/>
    <mergeCell ref="J137:M138"/>
    <mergeCell ref="D133:D134"/>
    <mergeCell ref="B129:B132"/>
    <mergeCell ref="D129:D132"/>
    <mergeCell ref="E129:L130"/>
    <mergeCell ref="M129:O130"/>
    <mergeCell ref="P129:W130"/>
    <mergeCell ref="AD134:AG135"/>
    <mergeCell ref="AD132:AF133"/>
    <mergeCell ref="AD128:AE131"/>
    <mergeCell ref="E126:W128"/>
    <mergeCell ref="X132:X133"/>
    <mergeCell ref="Y132:AC133"/>
    <mergeCell ref="Y134:AC135"/>
    <mergeCell ref="Z128:AC131"/>
    <mergeCell ref="E123:W125"/>
    <mergeCell ref="AI124:AI127"/>
    <mergeCell ref="D119:D122"/>
    <mergeCell ref="AI117:AI119"/>
    <mergeCell ref="X134:X135"/>
    <mergeCell ref="AH135:AI135"/>
    <mergeCell ref="E133:M134"/>
    <mergeCell ref="D117:D118"/>
    <mergeCell ref="E117:W118"/>
    <mergeCell ref="B123:B125"/>
    <mergeCell ref="D123:D125"/>
    <mergeCell ref="E119:W122"/>
    <mergeCell ref="AD124:AE127"/>
    <mergeCell ref="AI120:AI123"/>
    <mergeCell ref="D126:D128"/>
    <mergeCell ref="AF128:AH131"/>
    <mergeCell ref="AI128:AI131"/>
    <mergeCell ref="AD120:AE123"/>
    <mergeCell ref="AF117:AH119"/>
    <mergeCell ref="Y114:AC116"/>
    <mergeCell ref="AD114:AE116"/>
    <mergeCell ref="AF114:AH116"/>
    <mergeCell ref="Y112:AC113"/>
    <mergeCell ref="A108:A111"/>
    <mergeCell ref="B108:B111"/>
    <mergeCell ref="D108:D111"/>
    <mergeCell ref="E108:F111"/>
    <mergeCell ref="P108:Q108"/>
    <mergeCell ref="M109:O111"/>
    <mergeCell ref="P109:Q111"/>
    <mergeCell ref="R109:T111"/>
    <mergeCell ref="G108:J111"/>
    <mergeCell ref="A132:A141"/>
    <mergeCell ref="E131:M132"/>
    <mergeCell ref="N131:O132"/>
    <mergeCell ref="P131:S132"/>
    <mergeCell ref="B133:B134"/>
    <mergeCell ref="B117:B122"/>
    <mergeCell ref="A114:A115"/>
    <mergeCell ref="X117:X118"/>
    <mergeCell ref="Z117:AC119"/>
    <mergeCell ref="B112:B116"/>
    <mergeCell ref="E112:W112"/>
    <mergeCell ref="E116:G116"/>
    <mergeCell ref="H116:Q116"/>
    <mergeCell ref="X119:Y131"/>
    <mergeCell ref="Z120:AC127"/>
    <mergeCell ref="X114:X116"/>
    <mergeCell ref="D113:D116"/>
    <mergeCell ref="AI114:AI116"/>
    <mergeCell ref="AF124:AH127"/>
    <mergeCell ref="AF120:AH123"/>
    <mergeCell ref="AD117:AE119"/>
    <mergeCell ref="AJ108:AJ111"/>
    <mergeCell ref="X108:X109"/>
    <mergeCell ref="Y108:AC109"/>
    <mergeCell ref="AD110:AI111"/>
    <mergeCell ref="X110:X111"/>
    <mergeCell ref="X112:X113"/>
    <mergeCell ref="AD108:AI109"/>
    <mergeCell ref="S107:W107"/>
    <mergeCell ref="AE107:AG107"/>
    <mergeCell ref="Y110:AC111"/>
    <mergeCell ref="AD112:AI113"/>
    <mergeCell ref="Z107:AB107"/>
    <mergeCell ref="U109:W111"/>
    <mergeCell ref="U108:W108"/>
    <mergeCell ref="R108:T108"/>
    <mergeCell ref="E113:W115"/>
    <mergeCell ref="Q104:S104"/>
    <mergeCell ref="T104:AC104"/>
    <mergeCell ref="O35:W38"/>
    <mergeCell ref="Q107:R107"/>
    <mergeCell ref="B39:W42"/>
    <mergeCell ref="B50:C51"/>
    <mergeCell ref="B52:C53"/>
    <mergeCell ref="L35:N36"/>
    <mergeCell ref="E35:K38"/>
    <mergeCell ref="D62:AC63"/>
    <mergeCell ref="X35:X36"/>
    <mergeCell ref="E23:W25"/>
    <mergeCell ref="F105:L106"/>
    <mergeCell ref="Y13:AC14"/>
    <mergeCell ref="Y17:AC19"/>
    <mergeCell ref="AH38:AI38"/>
    <mergeCell ref="X39:X42"/>
    <mergeCell ref="AI23:AI26"/>
    <mergeCell ref="M105:P106"/>
    <mergeCell ref="J104:K104"/>
    <mergeCell ref="AJ11:AJ14"/>
    <mergeCell ref="AI27:AI30"/>
    <mergeCell ref="AD31:AE34"/>
    <mergeCell ref="AF31:AH34"/>
    <mergeCell ref="AI31:AI34"/>
    <mergeCell ref="E26:W28"/>
    <mergeCell ref="N31:O32"/>
    <mergeCell ref="P31:S32"/>
    <mergeCell ref="AD20:AE22"/>
    <mergeCell ref="AD11:AI12"/>
    <mergeCell ref="J5:K5"/>
    <mergeCell ref="Y15:AC16"/>
    <mergeCell ref="X11:X12"/>
    <mergeCell ref="X13:X14"/>
    <mergeCell ref="E19:W22"/>
    <mergeCell ref="M29:O30"/>
    <mergeCell ref="X20:X21"/>
    <mergeCell ref="X15:X16"/>
    <mergeCell ref="X17:X19"/>
    <mergeCell ref="Q7:Q8"/>
    <mergeCell ref="A33:A42"/>
    <mergeCell ref="Y37:AC38"/>
    <mergeCell ref="Z20:AC22"/>
    <mergeCell ref="E29:L30"/>
    <mergeCell ref="P29:W30"/>
    <mergeCell ref="C33:D34"/>
    <mergeCell ref="B17:B22"/>
    <mergeCell ref="B23:B25"/>
    <mergeCell ref="E31:M32"/>
    <mergeCell ref="L37:N38"/>
    <mergeCell ref="B29:B32"/>
    <mergeCell ref="BJ9:BJ10"/>
    <mergeCell ref="AG35:AI36"/>
    <mergeCell ref="B26:B28"/>
    <mergeCell ref="AN23:AN25"/>
    <mergeCell ref="AO23:AP25"/>
    <mergeCell ref="AQ23:BI25"/>
    <mergeCell ref="BJ35:BJ36"/>
    <mergeCell ref="BD9:BF9"/>
    <mergeCell ref="AN17:AN22"/>
    <mergeCell ref="Z23:AC30"/>
    <mergeCell ref="AD37:AG38"/>
    <mergeCell ref="AF23:AH26"/>
    <mergeCell ref="Y39:AC42"/>
    <mergeCell ref="X22:Y34"/>
    <mergeCell ref="Y35:AC36"/>
    <mergeCell ref="Z31:AC34"/>
    <mergeCell ref="AD35:AF36"/>
    <mergeCell ref="AF20:AH22"/>
    <mergeCell ref="X37:X38"/>
    <mergeCell ref="BR17:BT19"/>
    <mergeCell ref="BS9:BU10"/>
    <mergeCell ref="AX10:AZ11"/>
    <mergeCell ref="BA10:BC11"/>
    <mergeCell ref="BD10:BF11"/>
    <mergeCell ref="BG10:BI11"/>
    <mergeCell ref="BJ11:BJ12"/>
    <mergeCell ref="BK11:BO12"/>
    <mergeCell ref="BP11:BU12"/>
    <mergeCell ref="BA9:BC9"/>
    <mergeCell ref="AO17:AP18"/>
    <mergeCell ref="AQ17:BI18"/>
    <mergeCell ref="BJ17:BJ19"/>
    <mergeCell ref="BK17:BO19"/>
    <mergeCell ref="BP17:BQ19"/>
    <mergeCell ref="BU17:BU19"/>
    <mergeCell ref="AO19:AP22"/>
    <mergeCell ref="AQ19:BI22"/>
    <mergeCell ref="BJ20:BJ21"/>
    <mergeCell ref="BL20:BO22"/>
    <mergeCell ref="BP20:BQ22"/>
    <mergeCell ref="BR20:BT22"/>
    <mergeCell ref="BU20:BU22"/>
    <mergeCell ref="BJ22:BK34"/>
    <mergeCell ref="BU23:BU26"/>
    <mergeCell ref="BL23:BO30"/>
    <mergeCell ref="BP23:BQ26"/>
    <mergeCell ref="BR23:BT26"/>
    <mergeCell ref="BR31:BT34"/>
    <mergeCell ref="BU31:BU34"/>
    <mergeCell ref="AN26:AN28"/>
    <mergeCell ref="AO26:AP28"/>
    <mergeCell ref="AQ26:BI28"/>
    <mergeCell ref="BP27:BQ30"/>
    <mergeCell ref="BR27:BT30"/>
    <mergeCell ref="BU27:BU30"/>
    <mergeCell ref="AN29:AN32"/>
    <mergeCell ref="AO29:AP32"/>
    <mergeCell ref="AQ29:AX30"/>
    <mergeCell ref="AY29:BA30"/>
    <mergeCell ref="BB29:BI30"/>
    <mergeCell ref="AQ31:AY32"/>
    <mergeCell ref="AZ31:BA32"/>
    <mergeCell ref="BB31:BE32"/>
    <mergeCell ref="BL31:BO34"/>
    <mergeCell ref="BP31:BQ34"/>
    <mergeCell ref="BD33:BI34"/>
    <mergeCell ref="AQ33:BC34"/>
    <mergeCell ref="AM33:AM42"/>
    <mergeCell ref="AN33:AN34"/>
    <mergeCell ref="AO33:AP34"/>
    <mergeCell ref="AN35:AN38"/>
    <mergeCell ref="BA35:BI38"/>
    <mergeCell ref="BK35:BO36"/>
    <mergeCell ref="AN39:BI42"/>
    <mergeCell ref="BJ39:BJ42"/>
    <mergeCell ref="BK39:BO42"/>
    <mergeCell ref="AX35:AZ36"/>
    <mergeCell ref="BP35:BR36"/>
    <mergeCell ref="BS35:BU36"/>
    <mergeCell ref="AX37:AZ38"/>
    <mergeCell ref="BJ37:BJ38"/>
    <mergeCell ref="BK37:BO38"/>
    <mergeCell ref="BP37:BS38"/>
    <mergeCell ref="BT38:BU38"/>
    <mergeCell ref="BP39:BQ40"/>
    <mergeCell ref="BR39:BU40"/>
    <mergeCell ref="BP41:BQ42"/>
    <mergeCell ref="BR41:BU42"/>
    <mergeCell ref="AN47:BU47"/>
    <mergeCell ref="AN49:AO49"/>
    <mergeCell ref="AP49:BO49"/>
    <mergeCell ref="BP49:BT49"/>
    <mergeCell ref="AN50:AO51"/>
    <mergeCell ref="AP50:BO50"/>
    <mergeCell ref="BP50:BS51"/>
    <mergeCell ref="BT50:BT51"/>
    <mergeCell ref="AP51:BO51"/>
    <mergeCell ref="AP52:BO53"/>
    <mergeCell ref="BP52:BS53"/>
    <mergeCell ref="BT52:BT53"/>
    <mergeCell ref="AN54:AO55"/>
    <mergeCell ref="AP54:BO55"/>
    <mergeCell ref="BP54:BS55"/>
    <mergeCell ref="BT54:BT55"/>
    <mergeCell ref="AN52:AO53"/>
    <mergeCell ref="BP56:BS57"/>
    <mergeCell ref="BT56:BT57"/>
    <mergeCell ref="AP60:BO61"/>
    <mergeCell ref="AN58:AO59"/>
    <mergeCell ref="AP58:BO59"/>
    <mergeCell ref="BP58:BS59"/>
    <mergeCell ref="BT58:BT59"/>
    <mergeCell ref="AN56:AO57"/>
    <mergeCell ref="AP56:BO57"/>
    <mergeCell ref="AO68:BT68"/>
    <mergeCell ref="AO69:BT69"/>
    <mergeCell ref="AO70:AP70"/>
    <mergeCell ref="BP60:BS61"/>
    <mergeCell ref="BT60:BT61"/>
    <mergeCell ref="AN62:AO63"/>
    <mergeCell ref="AP62:BO63"/>
    <mergeCell ref="BP62:BS63"/>
    <mergeCell ref="BT62:BT63"/>
    <mergeCell ref="AN60:AO61"/>
    <mergeCell ref="BR117:BT119"/>
    <mergeCell ref="BJ112:BJ113"/>
    <mergeCell ref="BK112:BO113"/>
    <mergeCell ref="BP112:BU113"/>
    <mergeCell ref="AP113:AP116"/>
    <mergeCell ref="AQ113:BI115"/>
    <mergeCell ref="BJ114:BJ116"/>
    <mergeCell ref="BK114:BO116"/>
    <mergeCell ref="BP114:BQ116"/>
    <mergeCell ref="BR114:BT116"/>
    <mergeCell ref="BU120:BU123"/>
    <mergeCell ref="BP128:BQ131"/>
    <mergeCell ref="BR128:BT131"/>
    <mergeCell ref="BU114:BU116"/>
    <mergeCell ref="AQ116:AS116"/>
    <mergeCell ref="AT116:BC116"/>
    <mergeCell ref="AQ117:BI118"/>
    <mergeCell ref="BJ117:BJ118"/>
    <mergeCell ref="BL117:BO119"/>
    <mergeCell ref="BP117:BQ119"/>
    <mergeCell ref="BU124:BU127"/>
    <mergeCell ref="AN126:AN128"/>
    <mergeCell ref="AP126:AP128"/>
    <mergeCell ref="AQ126:BI128"/>
    <mergeCell ref="BL128:BO131"/>
    <mergeCell ref="BU117:BU119"/>
    <mergeCell ref="AP119:AP122"/>
    <mergeCell ref="AQ119:BI122"/>
    <mergeCell ref="BJ119:BK131"/>
    <mergeCell ref="BL120:BO127"/>
    <mergeCell ref="BJ132:BJ133"/>
    <mergeCell ref="AN123:AN125"/>
    <mergeCell ref="AP123:AP125"/>
    <mergeCell ref="AQ123:BI125"/>
    <mergeCell ref="BP124:BQ127"/>
    <mergeCell ref="BR124:BT127"/>
    <mergeCell ref="BP120:BQ123"/>
    <mergeCell ref="BR120:BT123"/>
    <mergeCell ref="AN117:AN122"/>
    <mergeCell ref="AP117:AP118"/>
    <mergeCell ref="BK134:BO135"/>
    <mergeCell ref="BU128:BU131"/>
    <mergeCell ref="AN129:AN132"/>
    <mergeCell ref="AP129:AP132"/>
    <mergeCell ref="AQ129:AX130"/>
    <mergeCell ref="AY129:BA130"/>
    <mergeCell ref="BB129:BI130"/>
    <mergeCell ref="AQ131:AY132"/>
    <mergeCell ref="AZ131:BA132"/>
    <mergeCell ref="BB131:BE132"/>
    <mergeCell ref="AN135:AN138"/>
    <mergeCell ref="AP135:AP138"/>
    <mergeCell ref="AQ135:AU138"/>
    <mergeCell ref="AV135:AY136"/>
    <mergeCell ref="AZ135:BI138"/>
    <mergeCell ref="AN133:AN134"/>
    <mergeCell ref="AP133:AP134"/>
    <mergeCell ref="AQ133:AY134"/>
    <mergeCell ref="BB133:BI134"/>
    <mergeCell ref="BT135:BU135"/>
    <mergeCell ref="BJ136:BJ139"/>
    <mergeCell ref="BK136:BO139"/>
    <mergeCell ref="BP136:BP137"/>
    <mergeCell ref="BQ136:BU137"/>
    <mergeCell ref="AV137:AY138"/>
    <mergeCell ref="BP138:BP139"/>
    <mergeCell ref="BQ138:BU139"/>
    <mergeCell ref="BP134:BS135"/>
    <mergeCell ref="BJ134:BJ135"/>
    <mergeCell ref="AN140:BI140"/>
    <mergeCell ref="BJ140:BJ141"/>
    <mergeCell ref="BK140:BO141"/>
    <mergeCell ref="BP140:BU141"/>
    <mergeCell ref="BD4:BJ4"/>
    <mergeCell ref="AN5:AO5"/>
    <mergeCell ref="AP5:AQ5"/>
    <mergeCell ref="AV5:AW5"/>
    <mergeCell ref="AO9:AP11"/>
    <mergeCell ref="AQ9:AQ11"/>
    <mergeCell ref="BV11:BV14"/>
    <mergeCell ref="AN12:AN16"/>
    <mergeCell ref="AO12:AP12"/>
    <mergeCell ref="AQ12:BI12"/>
    <mergeCell ref="AO13:AP16"/>
    <mergeCell ref="AQ13:BI15"/>
    <mergeCell ref="BJ13:BJ14"/>
    <mergeCell ref="BP15:BU16"/>
    <mergeCell ref="AQ16:AS16"/>
    <mergeCell ref="AT16:BC16"/>
    <mergeCell ref="BV108:BV111"/>
    <mergeCell ref="AY109:BA111"/>
    <mergeCell ref="BB109:BC111"/>
    <mergeCell ref="BD109:BF111"/>
    <mergeCell ref="BG109:BI111"/>
    <mergeCell ref="BJ110:BJ111"/>
    <mergeCell ref="BK110:BO111"/>
    <mergeCell ref="BP110:BU111"/>
    <mergeCell ref="BP108:BU109"/>
    <mergeCell ref="BK13:BO14"/>
    <mergeCell ref="BP13:BU14"/>
    <mergeCell ref="BJ15:BJ16"/>
    <mergeCell ref="AO71:BE71"/>
    <mergeCell ref="BF71:BT71"/>
    <mergeCell ref="AV104:AW104"/>
    <mergeCell ref="BC104:BE104"/>
    <mergeCell ref="BF104:BO104"/>
    <mergeCell ref="AO66:BT66"/>
    <mergeCell ref="AO67:AR67"/>
    <mergeCell ref="AR105:AX106"/>
    <mergeCell ref="BJ108:BJ109"/>
    <mergeCell ref="BK108:BO109"/>
    <mergeCell ref="BB108:BC108"/>
    <mergeCell ref="BD108:BF108"/>
    <mergeCell ref="BG108:BI108"/>
    <mergeCell ref="AN112:AN116"/>
    <mergeCell ref="AQ112:BI112"/>
    <mergeCell ref="M5:N5"/>
    <mergeCell ref="AY5:AZ5"/>
    <mergeCell ref="AM108:AM111"/>
    <mergeCell ref="AN108:AN111"/>
    <mergeCell ref="AP108:AP111"/>
    <mergeCell ref="AM114:AM115"/>
    <mergeCell ref="AY105:BB106"/>
    <mergeCell ref="AO65:BT65"/>
  </mergeCells>
  <printOptions horizontalCentered="1" verticalCentered="1"/>
  <pageMargins left="0.1968503937007874" right="0.1968503937007874" top="0.1968503937007874" bottom="0.1968503937007874" header="0" footer="0"/>
  <pageSetup fitToHeight="1" fitToWidth="1"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総括表v4.04a</dc:title>
  <dc:subject/>
  <dc:creator>RRS(Rescue Rangers)</dc:creator>
  <cp:keywords/>
  <dc:description/>
  <cp:lastModifiedBy>RRS</cp:lastModifiedBy>
  <cp:lastPrinted>2016-12-17T07:41:42Z</cp:lastPrinted>
  <dcterms:created xsi:type="dcterms:W3CDTF">2006-01-06T04:33:06Z</dcterms:created>
  <dcterms:modified xsi:type="dcterms:W3CDTF">2017-01-24T05:39:39Z</dcterms:modified>
  <cp:category/>
  <cp:version/>
  <cp:contentType/>
  <cp:contentStatus/>
</cp:coreProperties>
</file>